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0" windowWidth="19200" windowHeight="11250" tabRatio="592" activeTab="1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ДЕННА'!$B$11:$B$90</definedName>
    <definedName name="Disciplines" localSheetId="0">#REF!</definedName>
    <definedName name="Disciplines">'ПЛАН НАВЧАЛЬНОГО ПРОЦЕСУ ДЕННА'!$A$11:$BK$76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ДЕННА'!$A$2:$BI$92</definedName>
    <definedName name="_xlnm.Print_Area" localSheetId="4">'ПЛАН НАВЧАЛЬНОГО ПРОЦЕСУ ЗАОЧНА'!$A$1:$BI$92</definedName>
    <definedName name="_xlnm.Print_Area" localSheetId="0">'ПРОЧИТАЙ МЕНЕ'!$A$1:$Q$59</definedName>
    <definedName name="_xlnm.Print_Area" localSheetId="1">'Титул денна'!$A$1:$BH$31</definedName>
    <definedName name="_xlnm.Print_Area" localSheetId="3">'Титул заочна'!$A$1:$BH$31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5621" refMode="R1C1"/>
</workbook>
</file>

<file path=xl/calcChain.xml><?xml version="1.0" encoding="utf-8"?>
<calcChain xmlns="http://schemas.openxmlformats.org/spreadsheetml/2006/main">
  <c r="W88" i="4" l="1"/>
  <c r="B88" i="4"/>
  <c r="Q16" i="5" l="1"/>
  <c r="O15" i="5"/>
  <c r="O14" i="5"/>
  <c r="O16" i="2"/>
  <c r="O16" i="5" s="1"/>
  <c r="H54" i="4" l="1"/>
  <c r="CV54" i="4" s="1"/>
  <c r="H55" i="4"/>
  <c r="CU55" i="4" s="1"/>
  <c r="H56" i="4"/>
  <c r="X56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CW29" i="4" s="1"/>
  <c r="H29" i="4"/>
  <c r="G29" i="4"/>
  <c r="F29" i="4"/>
  <c r="E29" i="4"/>
  <c r="CN29" i="4" s="1"/>
  <c r="D29" i="4"/>
  <c r="C29" i="4"/>
  <c r="B29" i="4"/>
  <c r="X28" i="4"/>
  <c r="Y28" i="4" s="1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CW28" i="4" s="1"/>
  <c r="G28" i="4"/>
  <c r="F28" i="4"/>
  <c r="E28" i="4"/>
  <c r="D28" i="4"/>
  <c r="CN28" i="4" s="1"/>
  <c r="C28" i="4"/>
  <c r="B28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CU27" i="4" s="1"/>
  <c r="J27" i="4"/>
  <c r="I27" i="4"/>
  <c r="H27" i="4"/>
  <c r="CW27" i="4" s="1"/>
  <c r="G27" i="4"/>
  <c r="CL27" i="4" s="1"/>
  <c r="F27" i="4"/>
  <c r="E27" i="4"/>
  <c r="D27" i="4"/>
  <c r="CN27" i="4" s="1"/>
  <c r="C27" i="4"/>
  <c r="B27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CW26" i="4" s="1"/>
  <c r="I26" i="4"/>
  <c r="H26" i="4"/>
  <c r="G26" i="4"/>
  <c r="F26" i="4"/>
  <c r="CN26" i="4" s="1"/>
  <c r="E26" i="4"/>
  <c r="D26" i="4"/>
  <c r="C26" i="4"/>
  <c r="B26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CW25" i="4" s="1"/>
  <c r="H25" i="4"/>
  <c r="G25" i="4"/>
  <c r="F25" i="4"/>
  <c r="E25" i="4"/>
  <c r="CN25" i="4" s="1"/>
  <c r="D25" i="4"/>
  <c r="C25" i="4"/>
  <c r="B25" i="4"/>
  <c r="X24" i="4"/>
  <c r="Y24" i="4" s="1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CW24" i="4" s="1"/>
  <c r="G24" i="4"/>
  <c r="F24" i="4"/>
  <c r="E24" i="4"/>
  <c r="D24" i="4"/>
  <c r="CN24" i="4" s="1"/>
  <c r="C24" i="4"/>
  <c r="B24" i="4"/>
  <c r="AD48" i="4"/>
  <c r="AE48" i="4"/>
  <c r="AF48" i="4"/>
  <c r="AH48" i="4"/>
  <c r="AI48" i="4"/>
  <c r="AJ48" i="4"/>
  <c r="AL48" i="4"/>
  <c r="AM48" i="4"/>
  <c r="AN48" i="4"/>
  <c r="AP48" i="4"/>
  <c r="AQ48" i="4"/>
  <c r="AR48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R47" i="4"/>
  <c r="AQ47" i="4"/>
  <c r="AP47" i="4"/>
  <c r="AN47" i="4"/>
  <c r="AM47" i="4"/>
  <c r="AL47" i="4"/>
  <c r="AJ47" i="4"/>
  <c r="AI47" i="4"/>
  <c r="AH47" i="4"/>
  <c r="AF47" i="4"/>
  <c r="AE47" i="4"/>
  <c r="AD47" i="4"/>
  <c r="AR46" i="4"/>
  <c r="AQ46" i="4"/>
  <c r="AP46" i="4"/>
  <c r="AN46" i="4"/>
  <c r="AM46" i="4"/>
  <c r="AL46" i="4"/>
  <c r="AJ46" i="4"/>
  <c r="AI46" i="4"/>
  <c r="AH46" i="4"/>
  <c r="AF46" i="4"/>
  <c r="AE46" i="4"/>
  <c r="AD46" i="4"/>
  <c r="AR45" i="4"/>
  <c r="AQ45" i="4"/>
  <c r="AP45" i="4"/>
  <c r="AN45" i="4"/>
  <c r="AM45" i="4"/>
  <c r="AL45" i="4"/>
  <c r="AJ45" i="4"/>
  <c r="AI45" i="4"/>
  <c r="AH45" i="4"/>
  <c r="AF45" i="4"/>
  <c r="AE45" i="4"/>
  <c r="AD45" i="4"/>
  <c r="AR44" i="4"/>
  <c r="AQ44" i="4"/>
  <c r="AP44" i="4"/>
  <c r="AN44" i="4"/>
  <c r="AM44" i="4"/>
  <c r="AL44" i="4"/>
  <c r="AJ44" i="4"/>
  <c r="AI44" i="4"/>
  <c r="AH44" i="4"/>
  <c r="AF44" i="4"/>
  <c r="AE44" i="4"/>
  <c r="AD44" i="4"/>
  <c r="AR43" i="4"/>
  <c r="AQ43" i="4"/>
  <c r="AP43" i="4"/>
  <c r="AN43" i="4"/>
  <c r="AM43" i="4"/>
  <c r="AL43" i="4"/>
  <c r="AJ43" i="4"/>
  <c r="AI43" i="4"/>
  <c r="AH43" i="4"/>
  <c r="AF43" i="4"/>
  <c r="AE43" i="4"/>
  <c r="AD43" i="4"/>
  <c r="AR42" i="4"/>
  <c r="AQ42" i="4"/>
  <c r="AP42" i="4"/>
  <c r="AN42" i="4"/>
  <c r="AM42" i="4"/>
  <c r="AL42" i="4"/>
  <c r="AJ42" i="4"/>
  <c r="AI42" i="4"/>
  <c r="AH42" i="4"/>
  <c r="AF42" i="4"/>
  <c r="AE42" i="4"/>
  <c r="AD42" i="4"/>
  <c r="AR38" i="4"/>
  <c r="AQ38" i="4"/>
  <c r="AP38" i="4"/>
  <c r="AN38" i="4"/>
  <c r="AM38" i="4"/>
  <c r="AL38" i="4"/>
  <c r="AJ38" i="4"/>
  <c r="AI38" i="4"/>
  <c r="AH38" i="4"/>
  <c r="AF38" i="4"/>
  <c r="AE38" i="4"/>
  <c r="AD38" i="4"/>
  <c r="AR37" i="4"/>
  <c r="AQ37" i="4"/>
  <c r="AP37" i="4"/>
  <c r="AN37" i="4"/>
  <c r="AM37" i="4"/>
  <c r="AL37" i="4"/>
  <c r="AJ37" i="4"/>
  <c r="AI37" i="4"/>
  <c r="AH37" i="4"/>
  <c r="AF37" i="4"/>
  <c r="AE37" i="4"/>
  <c r="AD37" i="4"/>
  <c r="AR36" i="4"/>
  <c r="AQ36" i="4"/>
  <c r="AP36" i="4"/>
  <c r="AN36" i="4"/>
  <c r="AM36" i="4"/>
  <c r="AL36" i="4"/>
  <c r="AJ36" i="4"/>
  <c r="AI36" i="4"/>
  <c r="AH36" i="4"/>
  <c r="AF36" i="4"/>
  <c r="AE36" i="4"/>
  <c r="AD36" i="4"/>
  <c r="AR35" i="4"/>
  <c r="AQ35" i="4"/>
  <c r="AP35" i="4"/>
  <c r="AN35" i="4"/>
  <c r="AM35" i="4"/>
  <c r="AL35" i="4"/>
  <c r="AJ35" i="4"/>
  <c r="AI35" i="4"/>
  <c r="AH35" i="4"/>
  <c r="AF35" i="4"/>
  <c r="AE35" i="4"/>
  <c r="AD35" i="4"/>
  <c r="AR34" i="4"/>
  <c r="AQ34" i="4"/>
  <c r="AP34" i="4"/>
  <c r="AN34" i="4"/>
  <c r="AM34" i="4"/>
  <c r="AL34" i="4"/>
  <c r="AJ34" i="4"/>
  <c r="AI34" i="4"/>
  <c r="AH34" i="4"/>
  <c r="AF34" i="4"/>
  <c r="AE34" i="4"/>
  <c r="AD34" i="4"/>
  <c r="AR33" i="4"/>
  <c r="AQ33" i="4"/>
  <c r="AP33" i="4"/>
  <c r="AN33" i="4"/>
  <c r="AM33" i="4"/>
  <c r="AL33" i="4"/>
  <c r="AJ33" i="4"/>
  <c r="AI33" i="4"/>
  <c r="AH33" i="4"/>
  <c r="AF33" i="4"/>
  <c r="AE33" i="4"/>
  <c r="AD33" i="4"/>
  <c r="AR29" i="4"/>
  <c r="AQ29" i="4"/>
  <c r="AP29" i="4"/>
  <c r="AN29" i="4"/>
  <c r="AM29" i="4"/>
  <c r="AL29" i="4"/>
  <c r="AJ29" i="4"/>
  <c r="AI29" i="4"/>
  <c r="AH29" i="4"/>
  <c r="AF29" i="4"/>
  <c r="AE29" i="4"/>
  <c r="AD29" i="4"/>
  <c r="AR28" i="4"/>
  <c r="AQ28" i="4"/>
  <c r="AP28" i="4"/>
  <c r="AN28" i="4"/>
  <c r="AM28" i="4"/>
  <c r="AL28" i="4"/>
  <c r="AJ28" i="4"/>
  <c r="AI28" i="4"/>
  <c r="AH28" i="4"/>
  <c r="AF28" i="4"/>
  <c r="AE28" i="4"/>
  <c r="AD28" i="4"/>
  <c r="AR27" i="4"/>
  <c r="AQ27" i="4"/>
  <c r="AP27" i="4"/>
  <c r="AN27" i="4"/>
  <c r="AM27" i="4"/>
  <c r="AL27" i="4"/>
  <c r="AJ27" i="4"/>
  <c r="AI27" i="4"/>
  <c r="AH27" i="4"/>
  <c r="AF27" i="4"/>
  <c r="AE27" i="4"/>
  <c r="AD27" i="4"/>
  <c r="AR26" i="4"/>
  <c r="AQ26" i="4"/>
  <c r="AP26" i="4"/>
  <c r="AN26" i="4"/>
  <c r="AM26" i="4"/>
  <c r="AL26" i="4"/>
  <c r="AJ26" i="4"/>
  <c r="AI26" i="4"/>
  <c r="AH26" i="4"/>
  <c r="AF26" i="4"/>
  <c r="AE26" i="4"/>
  <c r="AD26" i="4"/>
  <c r="AR25" i="4"/>
  <c r="AQ25" i="4"/>
  <c r="AP25" i="4"/>
  <c r="AN25" i="4"/>
  <c r="AM25" i="4"/>
  <c r="AL25" i="4"/>
  <c r="AJ25" i="4"/>
  <c r="AI25" i="4"/>
  <c r="AH25" i="4"/>
  <c r="AF25" i="4"/>
  <c r="AE25" i="4"/>
  <c r="AD25" i="4"/>
  <c r="AR24" i="4"/>
  <c r="AQ24" i="4"/>
  <c r="AP24" i="4"/>
  <c r="AN24" i="4"/>
  <c r="AM24" i="4"/>
  <c r="AL24" i="4"/>
  <c r="AJ24" i="4"/>
  <c r="AI24" i="4"/>
  <c r="AH24" i="4"/>
  <c r="AF24" i="4"/>
  <c r="AE24" i="4"/>
  <c r="AD24" i="4"/>
  <c r="Y29" i="4"/>
  <c r="Y27" i="4"/>
  <c r="Y26" i="4"/>
  <c r="Y25" i="4"/>
  <c r="DK79" i="4"/>
  <c r="DJ79" i="4"/>
  <c r="DI79" i="4"/>
  <c r="CB79" i="4" s="1"/>
  <c r="DH79" i="4"/>
  <c r="DG79" i="4"/>
  <c r="DF79" i="4"/>
  <c r="DE79" i="4"/>
  <c r="DD79" i="4"/>
  <c r="DL79" i="4" s="1"/>
  <c r="DC79" i="4"/>
  <c r="CC79" i="4"/>
  <c r="CA79" i="4"/>
  <c r="BY79" i="4"/>
  <c r="BX79" i="4"/>
  <c r="BW79" i="4"/>
  <c r="BR79" i="4"/>
  <c r="BM79" i="4"/>
  <c r="CX57" i="4"/>
  <c r="CW57" i="4"/>
  <c r="CV57" i="4"/>
  <c r="CU57" i="4"/>
  <c r="CT57" i="4"/>
  <c r="CS57" i="4"/>
  <c r="CR57" i="4"/>
  <c r="CQ57" i="4"/>
  <c r="CY57" i="4" s="1"/>
  <c r="CO57" i="4"/>
  <c r="CN57" i="4"/>
  <c r="CM57" i="4"/>
  <c r="CL57" i="4"/>
  <c r="CK57" i="4"/>
  <c r="CJ57" i="4"/>
  <c r="CI57" i="4"/>
  <c r="CH57" i="4"/>
  <c r="CO56" i="4"/>
  <c r="CN56" i="4"/>
  <c r="CM56" i="4"/>
  <c r="CL56" i="4"/>
  <c r="CK56" i="4"/>
  <c r="CJ56" i="4"/>
  <c r="CI56" i="4"/>
  <c r="CH56" i="4"/>
  <c r="CX55" i="4"/>
  <c r="CT55" i="4"/>
  <c r="CO55" i="4"/>
  <c r="CN55" i="4"/>
  <c r="CM55" i="4"/>
  <c r="CL55" i="4"/>
  <c r="CK55" i="4"/>
  <c r="CJ55" i="4"/>
  <c r="CI55" i="4"/>
  <c r="CH55" i="4"/>
  <c r="CP55" i="4" s="1"/>
  <c r="CX54" i="4"/>
  <c r="CW54" i="4"/>
  <c r="CU54" i="4"/>
  <c r="CT54" i="4"/>
  <c r="CS54" i="4"/>
  <c r="CQ54" i="4"/>
  <c r="CO54" i="4"/>
  <c r="CN54" i="4"/>
  <c r="CM54" i="4"/>
  <c r="CL54" i="4"/>
  <c r="CK54" i="4"/>
  <c r="CJ54" i="4"/>
  <c r="CI54" i="4"/>
  <c r="CH54" i="4"/>
  <c r="CF50" i="4"/>
  <c r="CX49" i="4"/>
  <c r="CW49" i="4"/>
  <c r="CV49" i="4"/>
  <c r="CU49" i="4"/>
  <c r="CT49" i="4"/>
  <c r="CS49" i="4"/>
  <c r="CR49" i="4"/>
  <c r="CQ49" i="4"/>
  <c r="CY49" i="4" s="1"/>
  <c r="CZ49" i="4" s="1"/>
  <c r="CF49" i="4"/>
  <c r="BS49" i="4"/>
  <c r="BR49" i="4"/>
  <c r="BQ49" i="4"/>
  <c r="BP49" i="4"/>
  <c r="BN49" i="4"/>
  <c r="BM49" i="4"/>
  <c r="BL49" i="4"/>
  <c r="CX48" i="4"/>
  <c r="CW48" i="4"/>
  <c r="CV48" i="4"/>
  <c r="CU48" i="4"/>
  <c r="CT48" i="4"/>
  <c r="CS48" i="4"/>
  <c r="CR48" i="4"/>
  <c r="CQ48" i="4"/>
  <c r="CO48" i="4"/>
  <c r="CN48" i="4"/>
  <c r="CM48" i="4"/>
  <c r="CL48" i="4"/>
  <c r="CK48" i="4"/>
  <c r="CJ48" i="4"/>
  <c r="CI48" i="4"/>
  <c r="CH48" i="4"/>
  <c r="CP48" i="4" s="1"/>
  <c r="CX47" i="4"/>
  <c r="CW47" i="4"/>
  <c r="CV47" i="4"/>
  <c r="CU47" i="4"/>
  <c r="CT47" i="4"/>
  <c r="CT50" i="4" s="1"/>
  <c r="CS47" i="4"/>
  <c r="CR47" i="4"/>
  <c r="CQ47" i="4"/>
  <c r="CO47" i="4"/>
  <c r="CN47" i="4"/>
  <c r="CM47" i="4"/>
  <c r="CL47" i="4"/>
  <c r="CK47" i="4"/>
  <c r="CJ47" i="4"/>
  <c r="CI47" i="4"/>
  <c r="CH47" i="4"/>
  <c r="CP47" i="4" s="1"/>
  <c r="CX46" i="4"/>
  <c r="CW46" i="4"/>
  <c r="CV46" i="4"/>
  <c r="CU46" i="4"/>
  <c r="CT46" i="4"/>
  <c r="CS46" i="4"/>
  <c r="CR46" i="4"/>
  <c r="CQ46" i="4"/>
  <c r="CY46" i="4" s="1"/>
  <c r="CO46" i="4"/>
  <c r="CN46" i="4"/>
  <c r="CM46" i="4"/>
  <c r="CL46" i="4"/>
  <c r="CK46" i="4"/>
  <c r="CJ46" i="4"/>
  <c r="CI46" i="4"/>
  <c r="CH46" i="4"/>
  <c r="CP46" i="4" s="1"/>
  <c r="CX45" i="4"/>
  <c r="CW45" i="4"/>
  <c r="CV45" i="4"/>
  <c r="CU45" i="4"/>
  <c r="CT45" i="4"/>
  <c r="CS45" i="4"/>
  <c r="CR45" i="4"/>
  <c r="CQ45" i="4"/>
  <c r="CO45" i="4"/>
  <c r="CN45" i="4"/>
  <c r="CM45" i="4"/>
  <c r="CL45" i="4"/>
  <c r="CK45" i="4"/>
  <c r="CJ45" i="4"/>
  <c r="CI45" i="4"/>
  <c r="CH45" i="4"/>
  <c r="CP45" i="4" s="1"/>
  <c r="CX44" i="4"/>
  <c r="CW44" i="4"/>
  <c r="CV44" i="4"/>
  <c r="CU44" i="4"/>
  <c r="CT44" i="4"/>
  <c r="CS44" i="4"/>
  <c r="CR44" i="4"/>
  <c r="CQ44" i="4"/>
  <c r="CY44" i="4" s="1"/>
  <c r="CO44" i="4"/>
  <c r="CN44" i="4"/>
  <c r="CM44" i="4"/>
  <c r="CL44" i="4"/>
  <c r="CK44" i="4"/>
  <c r="CJ44" i="4"/>
  <c r="CI44" i="4"/>
  <c r="CH44" i="4"/>
  <c r="CP44" i="4" s="1"/>
  <c r="CX43" i="4"/>
  <c r="CW43" i="4"/>
  <c r="CV43" i="4"/>
  <c r="CU43" i="4"/>
  <c r="CT43" i="4"/>
  <c r="CS43" i="4"/>
  <c r="CR43" i="4"/>
  <c r="CQ43" i="4"/>
  <c r="CY43" i="4" s="1"/>
  <c r="CO43" i="4"/>
  <c r="CN43" i="4"/>
  <c r="CM43" i="4"/>
  <c r="CL43" i="4"/>
  <c r="CK43" i="4"/>
  <c r="CJ43" i="4"/>
  <c r="CI43" i="4"/>
  <c r="CH43" i="4"/>
  <c r="CX42" i="4"/>
  <c r="CW42" i="4"/>
  <c r="CW50" i="4" s="1"/>
  <c r="CV42" i="4"/>
  <c r="CU42" i="4"/>
  <c r="CT42" i="4"/>
  <c r="CS42" i="4"/>
  <c r="CS50" i="4" s="1"/>
  <c r="CR42" i="4"/>
  <c r="CQ42" i="4"/>
  <c r="CO42" i="4"/>
  <c r="CN42" i="4"/>
  <c r="CM42" i="4"/>
  <c r="CL42" i="4"/>
  <c r="CK42" i="4"/>
  <c r="CJ42" i="4"/>
  <c r="CI42" i="4"/>
  <c r="CH42" i="4"/>
  <c r="CP42" i="4" s="1"/>
  <c r="CF39" i="4"/>
  <c r="CX38" i="4"/>
  <c r="CW38" i="4"/>
  <c r="CV38" i="4"/>
  <c r="CU38" i="4"/>
  <c r="CT38" i="4"/>
  <c r="CS38" i="4"/>
  <c r="CR38" i="4"/>
  <c r="CQ38" i="4"/>
  <c r="CY38" i="4" s="1"/>
  <c r="CO38" i="4"/>
  <c r="CN38" i="4"/>
  <c r="CM38" i="4"/>
  <c r="CL38" i="4"/>
  <c r="CK38" i="4"/>
  <c r="CJ38" i="4"/>
  <c r="CI38" i="4"/>
  <c r="CH38" i="4"/>
  <c r="CP38" i="4" s="1"/>
  <c r="CX37" i="4"/>
  <c r="CW37" i="4"/>
  <c r="CV37" i="4"/>
  <c r="CU37" i="4"/>
  <c r="CT37" i="4"/>
  <c r="CS37" i="4"/>
  <c r="CR37" i="4"/>
  <c r="CQ37" i="4"/>
  <c r="CO37" i="4"/>
  <c r="CN37" i="4"/>
  <c r="CM37" i="4"/>
  <c r="CL37" i="4"/>
  <c r="CK37" i="4"/>
  <c r="CJ37" i="4"/>
  <c r="CI37" i="4"/>
  <c r="CH37" i="4"/>
  <c r="CP37" i="4" s="1"/>
  <c r="CX36" i="4"/>
  <c r="CW36" i="4"/>
  <c r="CV36" i="4"/>
  <c r="CU36" i="4"/>
  <c r="CT36" i="4"/>
  <c r="CS36" i="4"/>
  <c r="CR36" i="4"/>
  <c r="CQ36" i="4"/>
  <c r="CY36" i="4" s="1"/>
  <c r="CO36" i="4"/>
  <c r="CN36" i="4"/>
  <c r="CM36" i="4"/>
  <c r="CL36" i="4"/>
  <c r="CK36" i="4"/>
  <c r="CJ36" i="4"/>
  <c r="CI36" i="4"/>
  <c r="CH36" i="4"/>
  <c r="CP36" i="4" s="1"/>
  <c r="CX35" i="4"/>
  <c r="CW35" i="4"/>
  <c r="CV35" i="4"/>
  <c r="CU35" i="4"/>
  <c r="CT35" i="4"/>
  <c r="CS35" i="4"/>
  <c r="CR35" i="4"/>
  <c r="CQ35" i="4"/>
  <c r="CO35" i="4"/>
  <c r="CN35" i="4"/>
  <c r="CM35" i="4"/>
  <c r="CL35" i="4"/>
  <c r="CK35" i="4"/>
  <c r="CJ35" i="4"/>
  <c r="CI35" i="4"/>
  <c r="CH35" i="4"/>
  <c r="CP35" i="4" s="1"/>
  <c r="CX34" i="4"/>
  <c r="CW34" i="4"/>
  <c r="CV34" i="4"/>
  <c r="CU34" i="4"/>
  <c r="CT34" i="4"/>
  <c r="CS34" i="4"/>
  <c r="CR34" i="4"/>
  <c r="CQ34" i="4"/>
  <c r="CY34" i="4" s="1"/>
  <c r="CO34" i="4"/>
  <c r="CN34" i="4"/>
  <c r="CM34" i="4"/>
  <c r="CL34" i="4"/>
  <c r="CK34" i="4"/>
  <c r="CJ34" i="4"/>
  <c r="CI34" i="4"/>
  <c r="CH34" i="4"/>
  <c r="CP34" i="4" s="1"/>
  <c r="CX33" i="4"/>
  <c r="CX39" i="4" s="1"/>
  <c r="CW33" i="4"/>
  <c r="CW39" i="4" s="1"/>
  <c r="CV33" i="4"/>
  <c r="CV39" i="4" s="1"/>
  <c r="CU33" i="4"/>
  <c r="CU39" i="4" s="1"/>
  <c r="CT33" i="4"/>
  <c r="CT39" i="4" s="1"/>
  <c r="CS33" i="4"/>
  <c r="CS39" i="4" s="1"/>
  <c r="CR33" i="4"/>
  <c r="CR39" i="4" s="1"/>
  <c r="CQ33" i="4"/>
  <c r="CO33" i="4"/>
  <c r="CN33" i="4"/>
  <c r="CM33" i="4"/>
  <c r="CL33" i="4"/>
  <c r="CK33" i="4"/>
  <c r="CJ33" i="4"/>
  <c r="CI33" i="4"/>
  <c r="CH33" i="4"/>
  <c r="CP33" i="4" s="1"/>
  <c r="DU30" i="4"/>
  <c r="DT30" i="4"/>
  <c r="DS30" i="4"/>
  <c r="DR30" i="4"/>
  <c r="DQ30" i="4"/>
  <c r="DP30" i="4"/>
  <c r="DO30" i="4"/>
  <c r="DN30" i="4"/>
  <c r="DM30" i="4"/>
  <c r="DL30" i="4" s="1"/>
  <c r="DK30" i="4"/>
  <c r="DJ30" i="4"/>
  <c r="DI30" i="4"/>
  <c r="DH30" i="4"/>
  <c r="DG30" i="4"/>
  <c r="DF30" i="4"/>
  <c r="DE30" i="4"/>
  <c r="DD30" i="4"/>
  <c r="DC30" i="4"/>
  <c r="CX29" i="4"/>
  <c r="CT29" i="4"/>
  <c r="CO29" i="4"/>
  <c r="CK29" i="4"/>
  <c r="CX28" i="4"/>
  <c r="CT28" i="4"/>
  <c r="CO28" i="4"/>
  <c r="CK28" i="4"/>
  <c r="CX27" i="4"/>
  <c r="CT27" i="4"/>
  <c r="CO27" i="4"/>
  <c r="CK27" i="4"/>
  <c r="CX26" i="4"/>
  <c r="CT26" i="4"/>
  <c r="CO26" i="4"/>
  <c r="CK26" i="4"/>
  <c r="CX25" i="4"/>
  <c r="CT25" i="4"/>
  <c r="CO25" i="4"/>
  <c r="CK25" i="4"/>
  <c r="CX24" i="4"/>
  <c r="CT24" i="4"/>
  <c r="CO24" i="4"/>
  <c r="CK24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CX20" i="4"/>
  <c r="CW20" i="4"/>
  <c r="CV20" i="4"/>
  <c r="CU20" i="4"/>
  <c r="CT20" i="4"/>
  <c r="CS20" i="4"/>
  <c r="CR20" i="4"/>
  <c r="CQ20" i="4"/>
  <c r="CY20" i="4" s="1"/>
  <c r="CO20" i="4"/>
  <c r="CN20" i="4"/>
  <c r="CM20" i="4"/>
  <c r="CL20" i="4"/>
  <c r="CK20" i="4"/>
  <c r="CJ20" i="4"/>
  <c r="CI20" i="4"/>
  <c r="CH20" i="4"/>
  <c r="CP20" i="4" s="1"/>
  <c r="CX19" i="4"/>
  <c r="CW19" i="4"/>
  <c r="CV19" i="4"/>
  <c r="CU19" i="4"/>
  <c r="CT19" i="4"/>
  <c r="CS19" i="4"/>
  <c r="CR19" i="4"/>
  <c r="CQ19" i="4"/>
  <c r="CY19" i="4" s="1"/>
  <c r="CO19" i="4"/>
  <c r="CN19" i="4"/>
  <c r="CM19" i="4"/>
  <c r="CL19" i="4"/>
  <c r="CK19" i="4"/>
  <c r="CJ19" i="4"/>
  <c r="CI19" i="4"/>
  <c r="CH19" i="4"/>
  <c r="CX18" i="4"/>
  <c r="CW18" i="4"/>
  <c r="CV18" i="4"/>
  <c r="CU18" i="4"/>
  <c r="CT18" i="4"/>
  <c r="CS18" i="4"/>
  <c r="CR18" i="4"/>
  <c r="CQ18" i="4"/>
  <c r="CO18" i="4"/>
  <c r="CN18" i="4"/>
  <c r="CM18" i="4"/>
  <c r="CL18" i="4"/>
  <c r="CK18" i="4"/>
  <c r="CJ18" i="4"/>
  <c r="CI18" i="4"/>
  <c r="CH18" i="4"/>
  <c r="CP18" i="4" s="1"/>
  <c r="CX17" i="4"/>
  <c r="CW17" i="4"/>
  <c r="CV17" i="4"/>
  <c r="CU17" i="4"/>
  <c r="CT17" i="4"/>
  <c r="CS17" i="4"/>
  <c r="CR17" i="4"/>
  <c r="CQ17" i="4"/>
  <c r="CY17" i="4" s="1"/>
  <c r="CO17" i="4"/>
  <c r="CN17" i="4"/>
  <c r="CM17" i="4"/>
  <c r="CL17" i="4"/>
  <c r="CK17" i="4"/>
  <c r="CJ17" i="4"/>
  <c r="CI17" i="4"/>
  <c r="CH17" i="4"/>
  <c r="CX16" i="4"/>
  <c r="CW16" i="4"/>
  <c r="CV16" i="4"/>
  <c r="CU16" i="4"/>
  <c r="CT16" i="4"/>
  <c r="CS16" i="4"/>
  <c r="CR16" i="4"/>
  <c r="CQ16" i="4"/>
  <c r="CY16" i="4" s="1"/>
  <c r="CO16" i="4"/>
  <c r="CN16" i="4"/>
  <c r="CM16" i="4"/>
  <c r="CL16" i="4"/>
  <c r="CK16" i="4"/>
  <c r="CJ16" i="4"/>
  <c r="CI16" i="4"/>
  <c r="CH16" i="4"/>
  <c r="CP16" i="4" s="1"/>
  <c r="CX15" i="4"/>
  <c r="CX21" i="4" s="1"/>
  <c r="CW15" i="4"/>
  <c r="CV15" i="4"/>
  <c r="CV21" i="4" s="1"/>
  <c r="CU15" i="4"/>
  <c r="CT15" i="4"/>
  <c r="CT21" i="4" s="1"/>
  <c r="CS15" i="4"/>
  <c r="CR15" i="4"/>
  <c r="CR21" i="4" s="1"/>
  <c r="CQ15" i="4"/>
  <c r="CO15" i="4"/>
  <c r="CN15" i="4"/>
  <c r="CN21" i="4" s="1"/>
  <c r="CM15" i="4"/>
  <c r="CL15" i="4"/>
  <c r="CL21" i="4" s="1"/>
  <c r="CK15" i="4"/>
  <c r="CJ15" i="4"/>
  <c r="CJ21" i="4" s="1"/>
  <c r="CI15" i="4"/>
  <c r="CH15" i="4"/>
  <c r="CH21" i="4" s="1"/>
  <c r="H33" i="4"/>
  <c r="D3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B43" i="4"/>
  <c r="B44" i="4"/>
  <c r="B45" i="4"/>
  <c r="B46" i="4"/>
  <c r="B47" i="4"/>
  <c r="B48" i="4"/>
  <c r="A45" i="4"/>
  <c r="A46" i="4"/>
  <c r="X45" i="4"/>
  <c r="Y45" i="4" s="1"/>
  <c r="X46" i="4"/>
  <c r="Y46" i="4"/>
  <c r="A4" i="4"/>
  <c r="CD85" i="4"/>
  <c r="CC85" i="4"/>
  <c r="BY85" i="4"/>
  <c r="CB85" i="4"/>
  <c r="CA85" i="4"/>
  <c r="BZ85" i="4"/>
  <c r="BX85" i="4"/>
  <c r="BW85" i="4"/>
  <c r="CR55" i="4" l="1"/>
  <c r="CV55" i="4"/>
  <c r="CR54" i="4"/>
  <c r="CY54" i="4" s="1"/>
  <c r="CS55" i="4"/>
  <c r="CW55" i="4"/>
  <c r="CQ55" i="4"/>
  <c r="CL24" i="4"/>
  <c r="CU24" i="4"/>
  <c r="CL25" i="4"/>
  <c r="CU25" i="4"/>
  <c r="CH26" i="4"/>
  <c r="CQ26" i="4"/>
  <c r="CH27" i="4"/>
  <c r="CQ27" i="4"/>
  <c r="CH28" i="4"/>
  <c r="CQ28" i="4"/>
  <c r="CU28" i="4"/>
  <c r="CL29" i="4"/>
  <c r="CP29" i="4" s="1"/>
  <c r="CU29" i="4"/>
  <c r="CI24" i="4"/>
  <c r="CM24" i="4"/>
  <c r="CR24" i="4"/>
  <c r="CV24" i="4"/>
  <c r="CI25" i="4"/>
  <c r="CM25" i="4"/>
  <c r="CR25" i="4"/>
  <c r="CY25" i="4" s="1"/>
  <c r="CV25" i="4"/>
  <c r="CI26" i="4"/>
  <c r="CM26" i="4"/>
  <c r="CR26" i="4"/>
  <c r="CY26" i="4" s="1"/>
  <c r="CV26" i="4"/>
  <c r="CI27" i="4"/>
  <c r="CM27" i="4"/>
  <c r="CR27" i="4"/>
  <c r="CV27" i="4"/>
  <c r="CI28" i="4"/>
  <c r="CM28" i="4"/>
  <c r="CR28" i="4"/>
  <c r="CY28" i="4" s="1"/>
  <c r="CV28" i="4"/>
  <c r="CI29" i="4"/>
  <c r="CM29" i="4"/>
  <c r="CR29" i="4"/>
  <c r="CV29" i="4"/>
  <c r="CH24" i="4"/>
  <c r="CQ24" i="4"/>
  <c r="CY24" i="4" s="1"/>
  <c r="CH25" i="4"/>
  <c r="CP25" i="4" s="1"/>
  <c r="CQ25" i="4"/>
  <c r="CL26" i="4"/>
  <c r="CU26" i="4"/>
  <c r="CL28" i="4"/>
  <c r="CH29" i="4"/>
  <c r="CQ29" i="4"/>
  <c r="CJ24" i="4"/>
  <c r="CP24" i="4" s="1"/>
  <c r="CS24" i="4"/>
  <c r="CJ25" i="4"/>
  <c r="CS25" i="4"/>
  <c r="CJ26" i="4"/>
  <c r="CS26" i="4"/>
  <c r="CJ27" i="4"/>
  <c r="CS27" i="4"/>
  <c r="CJ28" i="4"/>
  <c r="CP28" i="4" s="1"/>
  <c r="CS28" i="4"/>
  <c r="CJ29" i="4"/>
  <c r="CS29" i="4"/>
  <c r="CP27" i="4"/>
  <c r="CY29" i="4"/>
  <c r="CY27" i="4"/>
  <c r="AA45" i="4"/>
  <c r="DC45" i="4"/>
  <c r="CP15" i="4"/>
  <c r="CP21" i="4" s="1"/>
  <c r="CY18" i="4"/>
  <c r="AA46" i="4"/>
  <c r="CQ50" i="4"/>
  <c r="CU50" i="4"/>
  <c r="CY42" i="4"/>
  <c r="CY45" i="4"/>
  <c r="Z46" i="4"/>
  <c r="AC46" i="4" s="1"/>
  <c r="DC46" i="4"/>
  <c r="AB45" i="4"/>
  <c r="CI21" i="4"/>
  <c r="CM21" i="4"/>
  <c r="CQ21" i="4"/>
  <c r="CU21" i="4"/>
  <c r="CY15" i="4"/>
  <c r="CP17" i="4"/>
  <c r="CY33" i="4"/>
  <c r="CY37" i="4"/>
  <c r="CV50" i="4"/>
  <c r="CY48" i="4"/>
  <c r="AB46" i="4"/>
  <c r="Z45" i="4"/>
  <c r="CK21" i="4"/>
  <c r="CO21" i="4"/>
  <c r="CS21" i="4"/>
  <c r="CW21" i="4"/>
  <c r="CP19" i="4"/>
  <c r="CP26" i="4"/>
  <c r="CY35" i="4"/>
  <c r="CP43" i="4"/>
  <c r="CQ39" i="4"/>
  <c r="CX50" i="4"/>
  <c r="BO79" i="4"/>
  <c r="BS79" i="4"/>
  <c r="BN79" i="4"/>
  <c r="BQ79" i="4"/>
  <c r="CR50" i="4"/>
  <c r="CY47" i="4"/>
  <c r="CP57" i="4"/>
  <c r="CP54" i="4"/>
  <c r="CP56" i="4"/>
  <c r="CD79" i="4"/>
  <c r="BZ79" i="4"/>
  <c r="CF79" i="4" s="1"/>
  <c r="BP79" i="4"/>
  <c r="BL79" i="4"/>
  <c r="AC45" i="4"/>
  <c r="CY55" i="4" l="1"/>
  <c r="CY50" i="4"/>
  <c r="BT79" i="4"/>
  <c r="CE79" i="4"/>
  <c r="CB46" i="4"/>
  <c r="BX46" i="4"/>
  <c r="CD46" i="4"/>
  <c r="BY46" i="4"/>
  <c r="CA46" i="4"/>
  <c r="CC46" i="4"/>
  <c r="BZ46" i="4"/>
  <c r="BW46" i="4"/>
  <c r="CD45" i="4"/>
  <c r="BZ45" i="4"/>
  <c r="BY45" i="4"/>
  <c r="CB45" i="4"/>
  <c r="BW45" i="4"/>
  <c r="CC45" i="4"/>
  <c r="CA45" i="4"/>
  <c r="BX45" i="4"/>
  <c r="CY39" i="4"/>
  <c r="CY21" i="4"/>
  <c r="CE45" i="4" l="1"/>
  <c r="CF45" i="4"/>
  <c r="CF46" i="4"/>
  <c r="CE46" i="4"/>
  <c r="BL45" i="4" l="1"/>
  <c r="AG45" i="4" s="1"/>
  <c r="BL46" i="4"/>
  <c r="AG46" i="4" s="1"/>
  <c r="BM45" i="4" l="1"/>
  <c r="AK45" i="4" s="1"/>
  <c r="BN45" i="4"/>
  <c r="AO45" i="4" s="1"/>
  <c r="BM46" i="4"/>
  <c r="AK46" i="4" s="1"/>
  <c r="BO45" i="4" l="1"/>
  <c r="AS45" i="4" s="1"/>
  <c r="BN46" i="4"/>
  <c r="AO46" i="4" s="1"/>
  <c r="BP45" i="4" l="1"/>
  <c r="BQ45" i="4" s="1"/>
  <c r="BR45" i="4" s="1"/>
  <c r="BS45" i="4" s="1"/>
  <c r="BO46" i="4"/>
  <c r="AS46" i="4" s="1"/>
  <c r="BP46" i="4" l="1"/>
  <c r="BQ46" i="4" s="1"/>
  <c r="BR46" i="4" s="1"/>
  <c r="BS46" i="4" s="1"/>
  <c r="BT45" i="4"/>
  <c r="BT46" i="4" l="1"/>
  <c r="B14" i="4" l="1"/>
  <c r="B23" i="4"/>
  <c r="DC47" i="3"/>
  <c r="CD47" i="3" s="1"/>
  <c r="CX47" i="3"/>
  <c r="CW47" i="3"/>
  <c r="CV47" i="3"/>
  <c r="CU47" i="3"/>
  <c r="CT47" i="3"/>
  <c r="CS47" i="3"/>
  <c r="CR47" i="3"/>
  <c r="CQ47" i="3"/>
  <c r="CY47" i="3" s="1"/>
  <c r="CO47" i="3"/>
  <c r="CN47" i="3"/>
  <c r="CM47" i="3"/>
  <c r="CL47" i="3"/>
  <c r="CK47" i="3"/>
  <c r="CJ47" i="3"/>
  <c r="CI47" i="3"/>
  <c r="CH47" i="3"/>
  <c r="CP47" i="3" s="1"/>
  <c r="CC47" i="3"/>
  <c r="CB47" i="3"/>
  <c r="CA47" i="3"/>
  <c r="BZ47" i="3"/>
  <c r="BY47" i="3"/>
  <c r="BX47" i="3"/>
  <c r="BW47" i="3"/>
  <c r="BK47" i="3"/>
  <c r="AB47" i="3"/>
  <c r="AA47" i="3"/>
  <c r="Z47" i="3"/>
  <c r="AC47" i="3" s="1"/>
  <c r="BJ47" i="3" s="1"/>
  <c r="Y47" i="3"/>
  <c r="DC45" i="3"/>
  <c r="CD45" i="3" s="1"/>
  <c r="CX45" i="3"/>
  <c r="CW45" i="3"/>
  <c r="CV45" i="3"/>
  <c r="CU45" i="3"/>
  <c r="CT45" i="3"/>
  <c r="CS45" i="3"/>
  <c r="CR45" i="3"/>
  <c r="CQ45" i="3"/>
  <c r="CY45" i="3" s="1"/>
  <c r="CO45" i="3"/>
  <c r="CN45" i="3"/>
  <c r="CM45" i="3"/>
  <c r="CL45" i="3"/>
  <c r="CK45" i="3"/>
  <c r="CJ45" i="3"/>
  <c r="CI45" i="3"/>
  <c r="CH45" i="3"/>
  <c r="CP45" i="3" s="1"/>
  <c r="CB45" i="3"/>
  <c r="CA45" i="3"/>
  <c r="BZ45" i="3"/>
  <c r="BY45" i="3"/>
  <c r="BX45" i="3"/>
  <c r="BW45" i="3"/>
  <c r="BK45" i="3"/>
  <c r="AB45" i="3"/>
  <c r="AA45" i="3"/>
  <c r="Z45" i="3"/>
  <c r="AC45" i="3" s="1"/>
  <c r="BJ45" i="3" s="1"/>
  <c r="Y45" i="3"/>
  <c r="A4" i="3"/>
  <c r="B77" i="3"/>
  <c r="CE47" i="3" l="1"/>
  <c r="CF47" i="3"/>
  <c r="BL47" i="3" s="1"/>
  <c r="CC45" i="3"/>
  <c r="CF45" i="3" s="1"/>
  <c r="CE45" i="3"/>
  <c r="DC46" i="3"/>
  <c r="CD46" i="3" s="1"/>
  <c r="CX46" i="3"/>
  <c r="CW46" i="3"/>
  <c r="CV46" i="3"/>
  <c r="CU46" i="3"/>
  <c r="CT46" i="3"/>
  <c r="CS46" i="3"/>
  <c r="CR46" i="3"/>
  <c r="CQ46" i="3"/>
  <c r="CY46" i="3" s="1"/>
  <c r="CO46" i="3"/>
  <c r="CN46" i="3"/>
  <c r="CM46" i="3"/>
  <c r="CL46" i="3"/>
  <c r="CK46" i="3"/>
  <c r="CJ46" i="3"/>
  <c r="CI46" i="3"/>
  <c r="CH46" i="3"/>
  <c r="CP46" i="3" s="1"/>
  <c r="CB46" i="3"/>
  <c r="CA46" i="3"/>
  <c r="BZ46" i="3"/>
  <c r="BY46" i="3"/>
  <c r="BX46" i="3"/>
  <c r="BW46" i="3"/>
  <c r="BK46" i="3"/>
  <c r="AB46" i="3"/>
  <c r="AA46" i="3"/>
  <c r="Z46" i="3"/>
  <c r="AC46" i="3" s="1"/>
  <c r="BJ46" i="3" s="1"/>
  <c r="Y46" i="3"/>
  <c r="B50" i="4"/>
  <c r="Y42" i="4"/>
  <c r="X50" i="3"/>
  <c r="BH49" i="4"/>
  <c r="BG49" i="4"/>
  <c r="BF49" i="4"/>
  <c r="BD49" i="4"/>
  <c r="BC49" i="4"/>
  <c r="BB49" i="4"/>
  <c r="AZ49" i="4"/>
  <c r="AY49" i="4"/>
  <c r="AX49" i="4"/>
  <c r="AV49" i="4"/>
  <c r="AU49" i="4"/>
  <c r="AT49" i="4"/>
  <c r="X49" i="4"/>
  <c r="Y49" i="4" s="1"/>
  <c r="BO49" i="4" s="1"/>
  <c r="BT49" i="4" s="1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BH48" i="4"/>
  <c r="BG48" i="4"/>
  <c r="BF48" i="4"/>
  <c r="BD48" i="4"/>
  <c r="BC48" i="4"/>
  <c r="BB48" i="4"/>
  <c r="AZ48" i="4"/>
  <c r="AY48" i="4"/>
  <c r="AX48" i="4"/>
  <c r="AV48" i="4"/>
  <c r="AU48" i="4"/>
  <c r="AT48" i="4"/>
  <c r="X48" i="4"/>
  <c r="Y48" i="4" s="1"/>
  <c r="A48" i="4"/>
  <c r="BH47" i="4"/>
  <c r="BG47" i="4"/>
  <c r="BF47" i="4"/>
  <c r="BD47" i="4"/>
  <c r="BC47" i="4"/>
  <c r="BB47" i="4"/>
  <c r="AZ47" i="4"/>
  <c r="AY47" i="4"/>
  <c r="AX47" i="4"/>
  <c r="AV47" i="4"/>
  <c r="AU47" i="4"/>
  <c r="AT47" i="4"/>
  <c r="X47" i="4"/>
  <c r="A47" i="4"/>
  <c r="BH44" i="4"/>
  <c r="BG44" i="4"/>
  <c r="BF44" i="4"/>
  <c r="BD44" i="4"/>
  <c r="BC44" i="4"/>
  <c r="BB44" i="4"/>
  <c r="AZ44" i="4"/>
  <c r="AY44" i="4"/>
  <c r="AX44" i="4"/>
  <c r="AV44" i="4"/>
  <c r="AU44" i="4"/>
  <c r="AT44" i="4"/>
  <c r="X44" i="4"/>
  <c r="Y44" i="4" s="1"/>
  <c r="A44" i="4"/>
  <c r="BH43" i="4"/>
  <c r="BG43" i="4"/>
  <c r="BF43" i="4"/>
  <c r="BD43" i="4"/>
  <c r="BC43" i="4"/>
  <c r="BB43" i="4"/>
  <c r="AZ43" i="4"/>
  <c r="AY43" i="4"/>
  <c r="AX43" i="4"/>
  <c r="AV43" i="4"/>
  <c r="AU43" i="4"/>
  <c r="AT43" i="4"/>
  <c r="X43" i="4"/>
  <c r="Y43" i="4" s="1"/>
  <c r="A43" i="4"/>
  <c r="BH42" i="4"/>
  <c r="BG42" i="4"/>
  <c r="BF42" i="4"/>
  <c r="BD42" i="4"/>
  <c r="BC42" i="4"/>
  <c r="BB42" i="4"/>
  <c r="AZ42" i="4"/>
  <c r="AY42" i="4"/>
  <c r="AX42" i="4"/>
  <c r="AV42" i="4"/>
  <c r="AU42" i="4"/>
  <c r="AT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42" i="4"/>
  <c r="B41" i="4"/>
  <c r="A41" i="4"/>
  <c r="BH36" i="4"/>
  <c r="BG36" i="4"/>
  <c r="BF36" i="4"/>
  <c r="BD36" i="4"/>
  <c r="BC36" i="4"/>
  <c r="BB36" i="4"/>
  <c r="AZ36" i="4"/>
  <c r="AY36" i="4"/>
  <c r="AX36" i="4"/>
  <c r="AV36" i="4"/>
  <c r="AU36" i="4"/>
  <c r="AT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BH35" i="4"/>
  <c r="BG35" i="4"/>
  <c r="BF35" i="4"/>
  <c r="BD35" i="4"/>
  <c r="BC35" i="4"/>
  <c r="BB35" i="4"/>
  <c r="AZ35" i="4"/>
  <c r="AY35" i="4"/>
  <c r="AX35" i="4"/>
  <c r="AV35" i="4"/>
  <c r="AU35" i="4"/>
  <c r="AT35" i="4"/>
  <c r="DC35" i="4" s="1"/>
  <c r="X35" i="4"/>
  <c r="Y35" i="4" s="1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DC36" i="4" l="1"/>
  <c r="BX36" i="4" s="1"/>
  <c r="CD35" i="4"/>
  <c r="BZ35" i="4"/>
  <c r="CB35" i="4"/>
  <c r="BX35" i="4"/>
  <c r="CA35" i="4"/>
  <c r="BY35" i="4"/>
  <c r="BW35" i="4"/>
  <c r="CC35" i="4"/>
  <c r="CB36" i="4"/>
  <c r="CD36" i="4"/>
  <c r="BZ36" i="4"/>
  <c r="CC36" i="4"/>
  <c r="CA36" i="4"/>
  <c r="BY36" i="4"/>
  <c r="BW36" i="4"/>
  <c r="DC42" i="4"/>
  <c r="DC44" i="4"/>
  <c r="DC48" i="4"/>
  <c r="DC43" i="4"/>
  <c r="DC47" i="4"/>
  <c r="BL45" i="3"/>
  <c r="AG45" i="3" s="1"/>
  <c r="AG47" i="3"/>
  <c r="BM47" i="3"/>
  <c r="BM45" i="3"/>
  <c r="AB42" i="4"/>
  <c r="CC46" i="3"/>
  <c r="CE46" i="3" s="1"/>
  <c r="AJ50" i="4"/>
  <c r="AU50" i="4"/>
  <c r="BF50" i="4"/>
  <c r="AL50" i="4"/>
  <c r="AV50" i="4"/>
  <c r="BG50" i="4"/>
  <c r="BC50" i="4"/>
  <c r="BB50" i="4"/>
  <c r="AI50" i="4"/>
  <c r="AT50" i="4"/>
  <c r="BD50" i="4"/>
  <c r="AF50" i="4"/>
  <c r="AM50" i="4"/>
  <c r="AX50" i="4"/>
  <c r="BH50" i="4"/>
  <c r="AH50" i="4"/>
  <c r="AR50" i="4"/>
  <c r="AQ50" i="4"/>
  <c r="AD50" i="4"/>
  <c r="AN50" i="4"/>
  <c r="AY50" i="4"/>
  <c r="AE50" i="4"/>
  <c r="AP50" i="4"/>
  <c r="AZ50" i="4"/>
  <c r="AB48" i="4"/>
  <c r="Z35" i="4"/>
  <c r="AC35" i="4" s="1"/>
  <c r="BJ35" i="4" s="1"/>
  <c r="AA43" i="4"/>
  <c r="Z43" i="4"/>
  <c r="AC43" i="4" s="1"/>
  <c r="BJ43" i="4" s="1"/>
  <c r="AB44" i="4"/>
  <c r="AA47" i="4"/>
  <c r="Z49" i="4"/>
  <c r="AC49" i="4" s="1"/>
  <c r="BJ49" i="4" s="1"/>
  <c r="Z44" i="4"/>
  <c r="AC44" i="4" s="1"/>
  <c r="BJ44" i="4" s="1"/>
  <c r="Z48" i="4"/>
  <c r="AC48" i="4" s="1"/>
  <c r="BJ48" i="4" s="1"/>
  <c r="AB49" i="4"/>
  <c r="AA48" i="4"/>
  <c r="AB43" i="4"/>
  <c r="AB47" i="4"/>
  <c r="AA49" i="4"/>
  <c r="AA42" i="4"/>
  <c r="Z42" i="4"/>
  <c r="AA44" i="4"/>
  <c r="Z47" i="4"/>
  <c r="AC47" i="4" s="1"/>
  <c r="BJ47" i="4" s="1"/>
  <c r="BA49" i="4"/>
  <c r="BE49" i="4"/>
  <c r="BI49" i="4"/>
  <c r="AW49" i="4"/>
  <c r="Y47" i="4"/>
  <c r="Y50" i="4" s="1"/>
  <c r="X50" i="4" s="1"/>
  <c r="AB35" i="4"/>
  <c r="AA36" i="4"/>
  <c r="AB36" i="4"/>
  <c r="AA35" i="4"/>
  <c r="Z36" i="4"/>
  <c r="AC36" i="4" s="1"/>
  <c r="BJ36" i="4" s="1"/>
  <c r="Y36" i="4"/>
  <c r="CC43" i="4" l="1"/>
  <c r="BY43" i="4"/>
  <c r="CA43" i="4"/>
  <c r="BW43" i="4"/>
  <c r="BZ43" i="4"/>
  <c r="BX43" i="4"/>
  <c r="CD43" i="4"/>
  <c r="CB43" i="4"/>
  <c r="CF36" i="4"/>
  <c r="CE36" i="4"/>
  <c r="CB48" i="4"/>
  <c r="BX48" i="4"/>
  <c r="CC48" i="4"/>
  <c r="BW48" i="4"/>
  <c r="BZ48" i="4"/>
  <c r="CD48" i="4"/>
  <c r="CA48" i="4"/>
  <c r="BY48" i="4"/>
  <c r="CF35" i="4"/>
  <c r="CE35" i="4"/>
  <c r="CA44" i="4"/>
  <c r="BW44" i="4"/>
  <c r="CC44" i="4"/>
  <c r="BY44" i="4"/>
  <c r="CB44" i="4"/>
  <c r="BZ44" i="4"/>
  <c r="BX44" i="4"/>
  <c r="CD44" i="4"/>
  <c r="CD47" i="4"/>
  <c r="BZ47" i="4"/>
  <c r="CC47" i="4"/>
  <c r="BX47" i="4"/>
  <c r="CA47" i="4"/>
  <c r="CB47" i="4"/>
  <c r="BY47" i="4"/>
  <c r="BW47" i="4"/>
  <c r="CA42" i="4"/>
  <c r="BW42" i="4"/>
  <c r="CC42" i="4"/>
  <c r="BY42" i="4"/>
  <c r="BX42" i="4"/>
  <c r="CD42" i="4"/>
  <c r="CB42" i="4"/>
  <c r="BZ42" i="4"/>
  <c r="BN47" i="3"/>
  <c r="AK47" i="3"/>
  <c r="BN45" i="3"/>
  <c r="AK45" i="3"/>
  <c r="CF46" i="3"/>
  <c r="BL46" i="3" s="1"/>
  <c r="AB50" i="4"/>
  <c r="AA50" i="4"/>
  <c r="AC42" i="4"/>
  <c r="BJ42" i="4" s="1"/>
  <c r="Z50" i="4"/>
  <c r="AS49" i="4"/>
  <c r="CF47" i="4" l="1"/>
  <c r="CE47" i="4"/>
  <c r="CE43" i="4"/>
  <c r="CF43" i="4"/>
  <c r="BL35" i="4"/>
  <c r="AG35" i="4" s="1"/>
  <c r="CE42" i="4"/>
  <c r="CF42" i="4"/>
  <c r="CE44" i="4"/>
  <c r="CF44" i="4"/>
  <c r="CF48" i="4"/>
  <c r="CE48" i="4"/>
  <c r="BL36" i="4"/>
  <c r="AG36" i="4" s="1"/>
  <c r="BO47" i="3"/>
  <c r="AO47" i="3"/>
  <c r="BO45" i="3"/>
  <c r="AO45" i="3"/>
  <c r="BM46" i="3"/>
  <c r="AG46" i="3"/>
  <c r="AC50" i="4"/>
  <c r="BJ50" i="4" s="1"/>
  <c r="BL43" i="4" l="1"/>
  <c r="AG43" i="4" s="1"/>
  <c r="BL48" i="4"/>
  <c r="AG48" i="4" s="1"/>
  <c r="BM36" i="4"/>
  <c r="AK36" i="4" s="1"/>
  <c r="BM43" i="4"/>
  <c r="AK43" i="4" s="1"/>
  <c r="BL42" i="4"/>
  <c r="AG42" i="4" s="1"/>
  <c r="BM48" i="4"/>
  <c r="AK48" i="4" s="1"/>
  <c r="BL44" i="4"/>
  <c r="AG44" i="4" s="1"/>
  <c r="BM35" i="4"/>
  <c r="AK35" i="4" s="1"/>
  <c r="BL47" i="4"/>
  <c r="AG47" i="4" s="1"/>
  <c r="AS47" i="3"/>
  <c r="BP47" i="3"/>
  <c r="BP45" i="3"/>
  <c r="AS45" i="3"/>
  <c r="BN46" i="3"/>
  <c r="AK46" i="3"/>
  <c r="CX49" i="3"/>
  <c r="CW49" i="3"/>
  <c r="CV49" i="3"/>
  <c r="CU49" i="3"/>
  <c r="CT49" i="3"/>
  <c r="CS49" i="3"/>
  <c r="CR49" i="3"/>
  <c r="CQ49" i="3"/>
  <c r="CF49" i="3"/>
  <c r="BS49" i="3"/>
  <c r="BI49" i="3" s="1"/>
  <c r="BR49" i="3"/>
  <c r="BE49" i="3" s="1"/>
  <c r="BQ49" i="3"/>
  <c r="BA49" i="3" s="1"/>
  <c r="BP49" i="3"/>
  <c r="AW49" i="3" s="1"/>
  <c r="BN49" i="3"/>
  <c r="AO49" i="3" s="1"/>
  <c r="BM49" i="3"/>
  <c r="AK49" i="3" s="1"/>
  <c r="BL49" i="3"/>
  <c r="AG49" i="3" s="1"/>
  <c r="AB49" i="3"/>
  <c r="AA49" i="3"/>
  <c r="Z49" i="3"/>
  <c r="AC49" i="3" s="1"/>
  <c r="BJ49" i="3" s="1"/>
  <c r="Y49" i="3"/>
  <c r="BN48" i="4" l="1"/>
  <c r="AO48" i="4" s="1"/>
  <c r="BN43" i="4"/>
  <c r="AO43" i="4" s="1"/>
  <c r="BM47" i="4"/>
  <c r="AK47" i="4" s="1"/>
  <c r="BM44" i="4"/>
  <c r="AK44" i="4" s="1"/>
  <c r="BL50" i="4"/>
  <c r="BM42" i="4"/>
  <c r="AK42" i="4" s="1"/>
  <c r="AG50" i="4"/>
  <c r="BN36" i="4"/>
  <c r="AO36" i="4" s="1"/>
  <c r="BN35" i="4"/>
  <c r="AO35" i="4" s="1"/>
  <c r="BQ47" i="3"/>
  <c r="AW47" i="3"/>
  <c r="BQ45" i="3"/>
  <c r="AW45" i="3"/>
  <c r="BO46" i="3"/>
  <c r="AO46" i="3"/>
  <c r="CY49" i="3"/>
  <c r="CZ49" i="3" s="1"/>
  <c r="BO49" i="3" s="1"/>
  <c r="AS49" i="3" s="1"/>
  <c r="BN47" i="4" l="1"/>
  <c r="AO47" i="4" s="1"/>
  <c r="BO35" i="4"/>
  <c r="AS35" i="4" s="1"/>
  <c r="BM50" i="4"/>
  <c r="BN42" i="4"/>
  <c r="AO42" i="4" s="1"/>
  <c r="BN44" i="4"/>
  <c r="AO44" i="4" s="1"/>
  <c r="BO36" i="4"/>
  <c r="AS36" i="4" s="1"/>
  <c r="BO43" i="4"/>
  <c r="AS43" i="4" s="1"/>
  <c r="BO48" i="4"/>
  <c r="BA47" i="3"/>
  <c r="BR47" i="3"/>
  <c r="BA45" i="3"/>
  <c r="BR45" i="3"/>
  <c r="BP46" i="3"/>
  <c r="AS46" i="3"/>
  <c r="BT49" i="3"/>
  <c r="BP36" i="4" l="1"/>
  <c r="BN50" i="4"/>
  <c r="BO42" i="4"/>
  <c r="AS42" i="4" s="1"/>
  <c r="BP43" i="4"/>
  <c r="BP35" i="4"/>
  <c r="BO44" i="4"/>
  <c r="AS44" i="4" s="1"/>
  <c r="BP48" i="4"/>
  <c r="AS48" i="4"/>
  <c r="AK50" i="4"/>
  <c r="BO47" i="4"/>
  <c r="AS47" i="4" s="1"/>
  <c r="BE47" i="3"/>
  <c r="BS47" i="3"/>
  <c r="BE45" i="3"/>
  <c r="BS45" i="3"/>
  <c r="BI45" i="3" s="1"/>
  <c r="BQ46" i="3"/>
  <c r="AW46" i="3"/>
  <c r="DC36" i="3"/>
  <c r="CD36" i="3" s="1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C36" i="3"/>
  <c r="BX36" i="3"/>
  <c r="BK36" i="3"/>
  <c r="AB36" i="3"/>
  <c r="AA36" i="3"/>
  <c r="Z36" i="3"/>
  <c r="Y36" i="3"/>
  <c r="DC35" i="3"/>
  <c r="BX35" i="3" s="1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BK35" i="3"/>
  <c r="AB35" i="3"/>
  <c r="AA35" i="3"/>
  <c r="Z35" i="3"/>
  <c r="Y35" i="3"/>
  <c r="CF50" i="3"/>
  <c r="BH50" i="3"/>
  <c r="BG50" i="3"/>
  <c r="BF50" i="3"/>
  <c r="BD50" i="3"/>
  <c r="BC50" i="3"/>
  <c r="BB50" i="3"/>
  <c r="AZ50" i="3"/>
  <c r="AY50" i="3"/>
  <c r="AX50" i="3"/>
  <c r="AV50" i="3"/>
  <c r="AU50" i="3"/>
  <c r="AT50" i="3"/>
  <c r="AR50" i="3"/>
  <c r="AQ50" i="3"/>
  <c r="AP50" i="3"/>
  <c r="AN50" i="3"/>
  <c r="AM50" i="3"/>
  <c r="AL50" i="3"/>
  <c r="AJ50" i="3"/>
  <c r="AI50" i="3"/>
  <c r="AH50" i="3"/>
  <c r="AF50" i="3"/>
  <c r="AE50" i="3"/>
  <c r="AD50" i="3"/>
  <c r="DC48" i="3"/>
  <c r="BZ48" i="3" s="1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BK48" i="3"/>
  <c r="AB48" i="3"/>
  <c r="AA48" i="3"/>
  <c r="Z48" i="3"/>
  <c r="Y48" i="3"/>
  <c r="DC44" i="3"/>
  <c r="BW44" i="3" s="1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BK44" i="3"/>
  <c r="AB44" i="3"/>
  <c r="AA44" i="3"/>
  <c r="Z44" i="3"/>
  <c r="Y44" i="3"/>
  <c r="DC43" i="3"/>
  <c r="CB43" i="3" s="1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BK43" i="3"/>
  <c r="AB43" i="3"/>
  <c r="AA43" i="3"/>
  <c r="Z43" i="3"/>
  <c r="Y43" i="3"/>
  <c r="DC42" i="3"/>
  <c r="BY42" i="3" s="1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BK42" i="3"/>
  <c r="AB42" i="3"/>
  <c r="AA42" i="3"/>
  <c r="Z42" i="3"/>
  <c r="Y42" i="3"/>
  <c r="DC38" i="3"/>
  <c r="BW38" i="3" s="1"/>
  <c r="CX38" i="3"/>
  <c r="CW38" i="3"/>
  <c r="CV38" i="3"/>
  <c r="CU38" i="3"/>
  <c r="CT38" i="3"/>
  <c r="CS38" i="3"/>
  <c r="CR38" i="3"/>
  <c r="CQ38" i="3"/>
  <c r="CO38" i="3"/>
  <c r="CN38" i="3"/>
  <c r="CM38" i="3"/>
  <c r="CL38" i="3"/>
  <c r="CK38" i="3"/>
  <c r="CJ38" i="3"/>
  <c r="CI38" i="3"/>
  <c r="CH38" i="3"/>
  <c r="BK38" i="3"/>
  <c r="AB38" i="3"/>
  <c r="AA38" i="3"/>
  <c r="Z38" i="3"/>
  <c r="Y38" i="3"/>
  <c r="DC37" i="3"/>
  <c r="CB37" i="3" s="1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BK37" i="3"/>
  <c r="AB37" i="3"/>
  <c r="AA37" i="3"/>
  <c r="Z37" i="3"/>
  <c r="Y37" i="3"/>
  <c r="DC34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BK34" i="3"/>
  <c r="AB34" i="3"/>
  <c r="AA34" i="3"/>
  <c r="Z34" i="3"/>
  <c r="Y34" i="3"/>
  <c r="DC33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BK33" i="3"/>
  <c r="AB33" i="3"/>
  <c r="AA33" i="3"/>
  <c r="Z33" i="3"/>
  <c r="Y33" i="3"/>
  <c r="DC29" i="3"/>
  <c r="CC29" i="3" s="1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K29" i="3"/>
  <c r="AB29" i="3"/>
  <c r="AA29" i="3"/>
  <c r="Z29" i="3"/>
  <c r="Y29" i="3"/>
  <c r="DC28" i="3"/>
  <c r="BZ28" i="3" s="1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BK28" i="3"/>
  <c r="AB28" i="3"/>
  <c r="AA28" i="3"/>
  <c r="Z28" i="3"/>
  <c r="Y28" i="3"/>
  <c r="DC27" i="3"/>
  <c r="CC27" i="3" s="1"/>
  <c r="CX27" i="3"/>
  <c r="CW27" i="3"/>
  <c r="CV27" i="3"/>
  <c r="CU27" i="3"/>
  <c r="CT27" i="3"/>
  <c r="CS27" i="3"/>
  <c r="CR27" i="3"/>
  <c r="CQ27" i="3"/>
  <c r="CO27" i="3"/>
  <c r="CN27" i="3"/>
  <c r="CM27" i="3"/>
  <c r="CL27" i="3"/>
  <c r="CK27" i="3"/>
  <c r="CJ27" i="3"/>
  <c r="CI27" i="3"/>
  <c r="CH27" i="3"/>
  <c r="BK27" i="3"/>
  <c r="AB27" i="3"/>
  <c r="AA27" i="3"/>
  <c r="Z27" i="3"/>
  <c r="Y27" i="3"/>
  <c r="DC26" i="3"/>
  <c r="CB26" i="3" s="1"/>
  <c r="CX26" i="3"/>
  <c r="CW26" i="3"/>
  <c r="CV26" i="3"/>
  <c r="CU26" i="3"/>
  <c r="CT26" i="3"/>
  <c r="CS26" i="3"/>
  <c r="CR26" i="3"/>
  <c r="CQ26" i="3"/>
  <c r="CO26" i="3"/>
  <c r="CN26" i="3"/>
  <c r="CM26" i="3"/>
  <c r="CL26" i="3"/>
  <c r="CK26" i="3"/>
  <c r="CJ26" i="3"/>
  <c r="CI26" i="3"/>
  <c r="CH26" i="3"/>
  <c r="BK26" i="3"/>
  <c r="AB26" i="3"/>
  <c r="AA26" i="3"/>
  <c r="Z26" i="3"/>
  <c r="Y26" i="3"/>
  <c r="DC25" i="3"/>
  <c r="CX25" i="3"/>
  <c r="CW25" i="3"/>
  <c r="CV25" i="3"/>
  <c r="CU25" i="3"/>
  <c r="CT25" i="3"/>
  <c r="CS25" i="3"/>
  <c r="CR25" i="3"/>
  <c r="CQ25" i="3"/>
  <c r="CO25" i="3"/>
  <c r="CN25" i="3"/>
  <c r="CM25" i="3"/>
  <c r="CL25" i="3"/>
  <c r="CK25" i="3"/>
  <c r="CJ25" i="3"/>
  <c r="CI25" i="3"/>
  <c r="CH25" i="3"/>
  <c r="BK25" i="3"/>
  <c r="AB25" i="3"/>
  <c r="AA25" i="3"/>
  <c r="Z25" i="3"/>
  <c r="Y25" i="3"/>
  <c r="DC24" i="3"/>
  <c r="CX24" i="3"/>
  <c r="CW24" i="3"/>
  <c r="CV24" i="3"/>
  <c r="CU24" i="3"/>
  <c r="CT24" i="3"/>
  <c r="CS24" i="3"/>
  <c r="CR24" i="3"/>
  <c r="CQ24" i="3"/>
  <c r="CO24" i="3"/>
  <c r="CN24" i="3"/>
  <c r="CM24" i="3"/>
  <c r="CL24" i="3"/>
  <c r="CK24" i="3"/>
  <c r="CJ24" i="3"/>
  <c r="CI24" i="3"/>
  <c r="CH24" i="3"/>
  <c r="BK24" i="3"/>
  <c r="AB24" i="3"/>
  <c r="AA24" i="3"/>
  <c r="Z24" i="3"/>
  <c r="Y24" i="3"/>
  <c r="BQ35" i="4" l="1"/>
  <c r="AW35" i="4"/>
  <c r="BQ43" i="4"/>
  <c r="AW43" i="4"/>
  <c r="BP44" i="4"/>
  <c r="AO50" i="4"/>
  <c r="BP47" i="4"/>
  <c r="BQ48" i="4"/>
  <c r="AW48" i="4"/>
  <c r="BO50" i="4"/>
  <c r="BP42" i="4"/>
  <c r="BQ36" i="4"/>
  <c r="AW36" i="4"/>
  <c r="BT45" i="3"/>
  <c r="BI47" i="3"/>
  <c r="BT47" i="3"/>
  <c r="BA46" i="3"/>
  <c r="BR46" i="3"/>
  <c r="CB33" i="3"/>
  <c r="BZ36" i="3"/>
  <c r="CB36" i="3"/>
  <c r="BY25" i="3"/>
  <c r="BW37" i="3"/>
  <c r="BZ37" i="3"/>
  <c r="CC37" i="3"/>
  <c r="CC35" i="3"/>
  <c r="CD24" i="3"/>
  <c r="BZ34" i="3"/>
  <c r="BX37" i="3"/>
  <c r="BW36" i="3"/>
  <c r="CA44" i="3"/>
  <c r="AC48" i="3"/>
  <c r="BJ48" i="3" s="1"/>
  <c r="BY36" i="3"/>
  <c r="BZ42" i="3"/>
  <c r="CP35" i="3"/>
  <c r="CA25" i="3"/>
  <c r="CD33" i="3"/>
  <c r="CA37" i="3"/>
  <c r="BZ44" i="3"/>
  <c r="CA48" i="3"/>
  <c r="AC36" i="3"/>
  <c r="BJ36" i="3" s="1"/>
  <c r="CA36" i="3"/>
  <c r="BW35" i="3"/>
  <c r="BY35" i="3"/>
  <c r="CY35" i="3"/>
  <c r="CA28" i="3"/>
  <c r="CA42" i="3"/>
  <c r="BZ35" i="3"/>
  <c r="AC35" i="3"/>
  <c r="BJ35" i="3" s="1"/>
  <c r="CA35" i="3"/>
  <c r="CP36" i="3"/>
  <c r="CY36" i="3"/>
  <c r="CB35" i="3"/>
  <c r="CD35" i="3"/>
  <c r="AB50" i="3"/>
  <c r="CV50" i="3"/>
  <c r="CP43" i="3"/>
  <c r="CY43" i="3"/>
  <c r="BZ25" i="3"/>
  <c r="BZ26" i="3"/>
  <c r="Z50" i="3"/>
  <c r="BW33" i="3"/>
  <c r="AA50" i="3"/>
  <c r="CA26" i="3"/>
  <c r="BW27" i="3"/>
  <c r="CC26" i="3"/>
  <c r="CD27" i="3"/>
  <c r="CC33" i="3"/>
  <c r="CA34" i="3"/>
  <c r="CP44" i="3"/>
  <c r="BX38" i="3"/>
  <c r="CX50" i="3"/>
  <c r="BX43" i="3"/>
  <c r="CT50" i="3"/>
  <c r="CR50" i="3"/>
  <c r="BX24" i="3"/>
  <c r="BZ27" i="3"/>
  <c r="BY33" i="3"/>
  <c r="CD37" i="3"/>
  <c r="BY38" i="3"/>
  <c r="CP42" i="3"/>
  <c r="CQ50" i="3"/>
  <c r="BZ43" i="3"/>
  <c r="CU50" i="3"/>
  <c r="CS50" i="3"/>
  <c r="CY44" i="3"/>
  <c r="CP48" i="3"/>
  <c r="CA27" i="3"/>
  <c r="BZ33" i="3"/>
  <c r="BZ38" i="3"/>
  <c r="Y50" i="3"/>
  <c r="CA43" i="3"/>
  <c r="BW43" i="3"/>
  <c r="CY48" i="3"/>
  <c r="BW24" i="3"/>
  <c r="BX33" i="3"/>
  <c r="CB24" i="3"/>
  <c r="BW25" i="3"/>
  <c r="CB27" i="3"/>
  <c r="AC33" i="3"/>
  <c r="BJ33" i="3" s="1"/>
  <c r="CA33" i="3"/>
  <c r="CA38" i="3"/>
  <c r="AC43" i="3"/>
  <c r="BJ43" i="3" s="1"/>
  <c r="CC43" i="3"/>
  <c r="BX44" i="3"/>
  <c r="BX27" i="3"/>
  <c r="CW50" i="3"/>
  <c r="BY27" i="3"/>
  <c r="CA24" i="3"/>
  <c r="CC24" i="3"/>
  <c r="BX25" i="3"/>
  <c r="BX28" i="3"/>
  <c r="CA29" i="3"/>
  <c r="CC38" i="3"/>
  <c r="CD43" i="3"/>
  <c r="BY44" i="3"/>
  <c r="CC42" i="3"/>
  <c r="AC44" i="3"/>
  <c r="BJ44" i="3" s="1"/>
  <c r="CD48" i="3"/>
  <c r="CD42" i="3"/>
  <c r="BY43" i="3"/>
  <c r="CB44" i="3"/>
  <c r="BW48" i="3"/>
  <c r="CY42" i="3"/>
  <c r="AC42" i="3"/>
  <c r="CB42" i="3"/>
  <c r="BW42" i="3"/>
  <c r="CC44" i="3"/>
  <c r="BX48" i="3"/>
  <c r="CC48" i="3"/>
  <c r="BX42" i="3"/>
  <c r="CD44" i="3"/>
  <c r="CB48" i="3"/>
  <c r="BY48" i="3"/>
  <c r="CP37" i="3"/>
  <c r="AC24" i="3"/>
  <c r="BJ24" i="3" s="1"/>
  <c r="CY37" i="3"/>
  <c r="AC26" i="3"/>
  <c r="BJ26" i="3" s="1"/>
  <c r="AC25" i="3"/>
  <c r="BJ25" i="3" s="1"/>
  <c r="AC28" i="3"/>
  <c r="BJ28" i="3" s="1"/>
  <c r="AC29" i="3"/>
  <c r="BJ29" i="3" s="1"/>
  <c r="AC34" i="3"/>
  <c r="BJ34" i="3" s="1"/>
  <c r="AC38" i="3"/>
  <c r="BJ38" i="3" s="1"/>
  <c r="CP24" i="3"/>
  <c r="CY24" i="3"/>
  <c r="CP27" i="3"/>
  <c r="CY27" i="3"/>
  <c r="CP28" i="3"/>
  <c r="CY28" i="3"/>
  <c r="CP29" i="3"/>
  <c r="CY29" i="3"/>
  <c r="CY25" i="3"/>
  <c r="CY38" i="3"/>
  <c r="CY26" i="3"/>
  <c r="CP33" i="3"/>
  <c r="CY33" i="3"/>
  <c r="CP34" i="3"/>
  <c r="CY34" i="3"/>
  <c r="CP38" i="3"/>
  <c r="AC27" i="3"/>
  <c r="BJ27" i="3" s="1"/>
  <c r="AC37" i="3"/>
  <c r="BJ37" i="3" s="1"/>
  <c r="CP25" i="3"/>
  <c r="CP26" i="3"/>
  <c r="CC34" i="3"/>
  <c r="CD34" i="3"/>
  <c r="BY37" i="3"/>
  <c r="CB38" i="3"/>
  <c r="BW34" i="3"/>
  <c r="CB34" i="3"/>
  <c r="BX34" i="3"/>
  <c r="CD38" i="3"/>
  <c r="BY34" i="3"/>
  <c r="CD29" i="3"/>
  <c r="CB28" i="3"/>
  <c r="BY24" i="3"/>
  <c r="CB25" i="3"/>
  <c r="BW26" i="3"/>
  <c r="CC28" i="3"/>
  <c r="BX29" i="3"/>
  <c r="BW29" i="3"/>
  <c r="BZ24" i="3"/>
  <c r="CC25" i="3"/>
  <c r="BX26" i="3"/>
  <c r="CD28" i="3"/>
  <c r="BY29" i="3"/>
  <c r="CD26" i="3"/>
  <c r="CD25" i="3"/>
  <c r="BY26" i="3"/>
  <c r="BW28" i="3"/>
  <c r="BZ29" i="3"/>
  <c r="BY28" i="3"/>
  <c r="CB29" i="3"/>
  <c r="BR43" i="4" l="1"/>
  <c r="BA43" i="4"/>
  <c r="AS50" i="4"/>
  <c r="BQ47" i="4"/>
  <c r="AW47" i="4"/>
  <c r="BR36" i="4"/>
  <c r="BA36" i="4"/>
  <c r="BP50" i="4"/>
  <c r="BQ42" i="4"/>
  <c r="AW42" i="4"/>
  <c r="BR48" i="4"/>
  <c r="BA48" i="4"/>
  <c r="BQ44" i="4"/>
  <c r="AW44" i="4"/>
  <c r="BR35" i="4"/>
  <c r="BA35" i="4"/>
  <c r="BE46" i="3"/>
  <c r="BS46" i="3"/>
  <c r="BI46" i="3" s="1"/>
  <c r="CF36" i="3"/>
  <c r="CE36" i="3"/>
  <c r="CF37" i="3"/>
  <c r="CF35" i="3"/>
  <c r="CE35" i="3"/>
  <c r="CE43" i="3"/>
  <c r="CE33" i="3"/>
  <c r="CF33" i="3"/>
  <c r="CE37" i="3"/>
  <c r="CE27" i="3"/>
  <c r="CF44" i="3"/>
  <c r="CF27" i="3"/>
  <c r="CY50" i="3"/>
  <c r="CE44" i="3"/>
  <c r="CF43" i="3"/>
  <c r="BL43" i="3" s="1"/>
  <c r="AG43" i="3" s="1"/>
  <c r="CF24" i="3"/>
  <c r="CF42" i="3"/>
  <c r="CE42" i="3"/>
  <c r="BJ42" i="3"/>
  <c r="AC50" i="3"/>
  <c r="BJ50" i="3" s="1"/>
  <c r="CF48" i="3"/>
  <c r="CE48" i="3"/>
  <c r="CE25" i="3"/>
  <c r="CF38" i="3"/>
  <c r="CF25" i="3"/>
  <c r="CF34" i="3"/>
  <c r="CE34" i="3"/>
  <c r="CE38" i="3"/>
  <c r="CE24" i="3"/>
  <c r="CF26" i="3"/>
  <c r="CE26" i="3"/>
  <c r="CF28" i="3"/>
  <c r="CE28" i="3"/>
  <c r="CE29" i="3"/>
  <c r="CF29" i="3"/>
  <c r="AW50" i="4" l="1"/>
  <c r="BR44" i="4"/>
  <c r="BA44" i="4"/>
  <c r="BS35" i="4"/>
  <c r="BI35" i="4" s="1"/>
  <c r="BE35" i="4"/>
  <c r="BS36" i="4"/>
  <c r="BI36" i="4" s="1"/>
  <c r="BE36" i="4"/>
  <c r="BS48" i="4"/>
  <c r="BE48" i="4"/>
  <c r="BR47" i="4"/>
  <c r="BA47" i="4"/>
  <c r="BR42" i="4"/>
  <c r="BQ50" i="4"/>
  <c r="BA42" i="4"/>
  <c r="BA50" i="4" s="1"/>
  <c r="BS43" i="4"/>
  <c r="BI43" i="4" s="1"/>
  <c r="BE43" i="4"/>
  <c r="BT46" i="3"/>
  <c r="BL36" i="3"/>
  <c r="BM36" i="3" s="1"/>
  <c r="BN36" i="3" s="1"/>
  <c r="BL37" i="3"/>
  <c r="AG37" i="3" s="1"/>
  <c r="BL33" i="3"/>
  <c r="AG33" i="3" s="1"/>
  <c r="BL35" i="3"/>
  <c r="BM35" i="3" s="1"/>
  <c r="AG36" i="3"/>
  <c r="BL38" i="3"/>
  <c r="BM38" i="3" s="1"/>
  <c r="BL27" i="3"/>
  <c r="AG27" i="3" s="1"/>
  <c r="BL24" i="3"/>
  <c r="AG24" i="3" s="1"/>
  <c r="BL44" i="3"/>
  <c r="AG44" i="3" s="1"/>
  <c r="BM43" i="3"/>
  <c r="BN43" i="3" s="1"/>
  <c r="BL48" i="3"/>
  <c r="BL42" i="3"/>
  <c r="BL29" i="3"/>
  <c r="AG29" i="3" s="1"/>
  <c r="BL25" i="3"/>
  <c r="BM25" i="3" s="1"/>
  <c r="BL28" i="3"/>
  <c r="AG28" i="3" s="1"/>
  <c r="BL34" i="3"/>
  <c r="BL26" i="3"/>
  <c r="BT36" i="4" l="1"/>
  <c r="BS47" i="4"/>
  <c r="BI47" i="4" s="1"/>
  <c r="BE47" i="4"/>
  <c r="BT43" i="4"/>
  <c r="BR50" i="4"/>
  <c r="BS42" i="4"/>
  <c r="BE42" i="4"/>
  <c r="BI48" i="4"/>
  <c r="BT48" i="4"/>
  <c r="BT35" i="4"/>
  <c r="BS44" i="4"/>
  <c r="BE44" i="4"/>
  <c r="BM37" i="3"/>
  <c r="AK37" i="3" s="1"/>
  <c r="AK36" i="3"/>
  <c r="BM33" i="3"/>
  <c r="BN33" i="3" s="1"/>
  <c r="BO33" i="3" s="1"/>
  <c r="AG35" i="3"/>
  <c r="BN37" i="3"/>
  <c r="AO37" i="3" s="1"/>
  <c r="AG38" i="3"/>
  <c r="BO36" i="3"/>
  <c r="AO36" i="3"/>
  <c r="BN35" i="3"/>
  <c r="AK35" i="3"/>
  <c r="BM27" i="3"/>
  <c r="AK27" i="3" s="1"/>
  <c r="BM24" i="3"/>
  <c r="BN24" i="3" s="1"/>
  <c r="BM44" i="3"/>
  <c r="BN44" i="3" s="1"/>
  <c r="AO44" i="3" s="1"/>
  <c r="BM29" i="3"/>
  <c r="AK29" i="3" s="1"/>
  <c r="AK43" i="3"/>
  <c r="AG25" i="3"/>
  <c r="BL50" i="3"/>
  <c r="BM42" i="3"/>
  <c r="AG42" i="3"/>
  <c r="AG48" i="3"/>
  <c r="BM48" i="3"/>
  <c r="AO43" i="3"/>
  <c r="BO43" i="3"/>
  <c r="BM28" i="3"/>
  <c r="BN28" i="3" s="1"/>
  <c r="BN38" i="3"/>
  <c r="AK38" i="3"/>
  <c r="AG34" i="3"/>
  <c r="BM34" i="3"/>
  <c r="AG26" i="3"/>
  <c r="BM26" i="3"/>
  <c r="BN25" i="3"/>
  <c r="AK25" i="3"/>
  <c r="BE50" i="4" l="1"/>
  <c r="BT47" i="4"/>
  <c r="BI44" i="4"/>
  <c r="BT44" i="4"/>
  <c r="BS50" i="4"/>
  <c r="BI42" i="4"/>
  <c r="BT42" i="4"/>
  <c r="BO37" i="3"/>
  <c r="AO33" i="3"/>
  <c r="AK33" i="3"/>
  <c r="AO35" i="3"/>
  <c r="BO35" i="3"/>
  <c r="BP36" i="3"/>
  <c r="AS36" i="3"/>
  <c r="BN27" i="3"/>
  <c r="AK24" i="3"/>
  <c r="BO44" i="3"/>
  <c r="AS44" i="3" s="1"/>
  <c r="BN29" i="3"/>
  <c r="BO29" i="3" s="1"/>
  <c r="AK44" i="3"/>
  <c r="BM50" i="3"/>
  <c r="BN42" i="3"/>
  <c r="AK42" i="3"/>
  <c r="AK48" i="3"/>
  <c r="BN48" i="3"/>
  <c r="AG50" i="3"/>
  <c r="AS43" i="3"/>
  <c r="BP43" i="3"/>
  <c r="AK28" i="3"/>
  <c r="BN34" i="3"/>
  <c r="AK34" i="3"/>
  <c r="AS33" i="3"/>
  <c r="BP33" i="3"/>
  <c r="AO38" i="3"/>
  <c r="BO38" i="3"/>
  <c r="AS37" i="3"/>
  <c r="BP37" i="3"/>
  <c r="AK26" i="3"/>
  <c r="BN26" i="3"/>
  <c r="BO25" i="3"/>
  <c r="AO25" i="3"/>
  <c r="AO24" i="3"/>
  <c r="BO24" i="3"/>
  <c r="BO28" i="3"/>
  <c r="AO28" i="3"/>
  <c r="BI50" i="4" l="1"/>
  <c r="BT50" i="4"/>
  <c r="BQ36" i="3"/>
  <c r="AW36" i="3"/>
  <c r="AS35" i="3"/>
  <c r="BP35" i="3"/>
  <c r="AO29" i="3"/>
  <c r="AO27" i="3"/>
  <c r="BO27" i="3"/>
  <c r="BP44" i="3"/>
  <c r="AW44" i="3" s="1"/>
  <c r="BO48" i="3"/>
  <c r="AO48" i="3"/>
  <c r="BQ43" i="3"/>
  <c r="AW43" i="3"/>
  <c r="AK50" i="3"/>
  <c r="BN50" i="3"/>
  <c r="BO42" i="3"/>
  <c r="AO42" i="3"/>
  <c r="AS38" i="3"/>
  <c r="BP38" i="3"/>
  <c r="AW33" i="3"/>
  <c r="BQ33" i="3"/>
  <c r="BQ37" i="3"/>
  <c r="AW37" i="3"/>
  <c r="BO34" i="3"/>
  <c r="AO34" i="3"/>
  <c r="BP25" i="3"/>
  <c r="AS25" i="3"/>
  <c r="BO26" i="3"/>
  <c r="AO26" i="3"/>
  <c r="AS24" i="3"/>
  <c r="BP24" i="3"/>
  <c r="BP28" i="3"/>
  <c r="AS28" i="3"/>
  <c r="BP29" i="3"/>
  <c r="AS29" i="3"/>
  <c r="BQ44" i="3" l="1"/>
  <c r="BA44" i="3" s="1"/>
  <c r="AW35" i="3"/>
  <c r="BQ35" i="3"/>
  <c r="BA36" i="3"/>
  <c r="BR36" i="3"/>
  <c r="AS27" i="3"/>
  <c r="BP27" i="3"/>
  <c r="AO50" i="3"/>
  <c r="AS42" i="3"/>
  <c r="BO50" i="3"/>
  <c r="BP42" i="3"/>
  <c r="BR43" i="3"/>
  <c r="BA43" i="3"/>
  <c r="BP48" i="3"/>
  <c r="AS48" i="3"/>
  <c r="BA33" i="3"/>
  <c r="BR33" i="3"/>
  <c r="BP34" i="3"/>
  <c r="AS34" i="3"/>
  <c r="AW38" i="3"/>
  <c r="BQ38" i="3"/>
  <c r="BR37" i="3"/>
  <c r="BA37" i="3"/>
  <c r="BQ24" i="3"/>
  <c r="AW24" i="3"/>
  <c r="BQ28" i="3"/>
  <c r="AW28" i="3"/>
  <c r="AS26" i="3"/>
  <c r="BP26" i="3"/>
  <c r="BQ29" i="3"/>
  <c r="AW29" i="3"/>
  <c r="AW25" i="3"/>
  <c r="BQ25" i="3"/>
  <c r="BR44" i="3" l="1"/>
  <c r="BS44" i="3" s="1"/>
  <c r="BE36" i="3"/>
  <c r="BS36" i="3"/>
  <c r="BI36" i="3" s="1"/>
  <c r="BA35" i="3"/>
  <c r="BR35" i="3"/>
  <c r="BQ27" i="3"/>
  <c r="AW27" i="3"/>
  <c r="AS50" i="3"/>
  <c r="AW42" i="3"/>
  <c r="BP50" i="3"/>
  <c r="BQ42" i="3"/>
  <c r="BQ48" i="3"/>
  <c r="AW48" i="3"/>
  <c r="BE43" i="3"/>
  <c r="BS43" i="3"/>
  <c r="BS33" i="3"/>
  <c r="BE33" i="3"/>
  <c r="BS37" i="3"/>
  <c r="BE37" i="3"/>
  <c r="BA38" i="3"/>
  <c r="BR38" i="3"/>
  <c r="AW34" i="3"/>
  <c r="BQ34" i="3"/>
  <c r="BQ26" i="3"/>
  <c r="AW26" i="3"/>
  <c r="BA25" i="3"/>
  <c r="BR25" i="3"/>
  <c r="BA28" i="3"/>
  <c r="BR28" i="3"/>
  <c r="BR24" i="3"/>
  <c r="BA24" i="3"/>
  <c r="BR29" i="3"/>
  <c r="BA29" i="3"/>
  <c r="BE44" i="3" l="1"/>
  <c r="BT36" i="3"/>
  <c r="BE35" i="3"/>
  <c r="BS35" i="3"/>
  <c r="BA27" i="3"/>
  <c r="BR27" i="3"/>
  <c r="BA42" i="3"/>
  <c r="BR42" i="3"/>
  <c r="BQ50" i="3"/>
  <c r="AW50" i="3"/>
  <c r="BI44" i="3"/>
  <c r="BT44" i="3"/>
  <c r="BI43" i="3"/>
  <c r="BT43" i="3"/>
  <c r="BA48" i="3"/>
  <c r="BR48" i="3"/>
  <c r="BS38" i="3"/>
  <c r="BE38" i="3"/>
  <c r="BI37" i="3"/>
  <c r="BT37" i="3"/>
  <c r="BA34" i="3"/>
  <c r="BR34" i="3"/>
  <c r="BI33" i="3"/>
  <c r="BT33" i="3"/>
  <c r="BS29" i="3"/>
  <c r="BI29" i="3" s="1"/>
  <c r="BE29" i="3"/>
  <c r="BE28" i="3"/>
  <c r="BS28" i="3"/>
  <c r="BE24" i="3"/>
  <c r="BS24" i="3"/>
  <c r="BS25" i="3"/>
  <c r="BI25" i="3" s="1"/>
  <c r="BE25" i="3"/>
  <c r="BR26" i="3"/>
  <c r="BA26" i="3"/>
  <c r="BI35" i="3" l="1"/>
  <c r="BT35" i="3"/>
  <c r="BS27" i="3"/>
  <c r="BE27" i="3"/>
  <c r="BA50" i="3"/>
  <c r="BE48" i="3"/>
  <c r="BS48" i="3"/>
  <c r="BE42" i="3"/>
  <c r="BR50" i="3"/>
  <c r="BS42" i="3"/>
  <c r="BT25" i="3"/>
  <c r="BT29" i="3"/>
  <c r="BI38" i="3"/>
  <c r="BT38" i="3"/>
  <c r="BE34" i="3"/>
  <c r="BS34" i="3"/>
  <c r="BI28" i="3"/>
  <c r="BT28" i="3"/>
  <c r="BE26" i="3"/>
  <c r="BS26" i="3"/>
  <c r="BI24" i="3"/>
  <c r="BT24" i="3"/>
  <c r="BE50" i="3" l="1"/>
  <c r="BI27" i="3"/>
  <c r="BT27" i="3"/>
  <c r="BI42" i="3"/>
  <c r="BS50" i="3"/>
  <c r="BT42" i="3"/>
  <c r="BI48" i="3"/>
  <c r="BT48" i="3"/>
  <c r="BI34" i="3"/>
  <c r="BT34" i="3"/>
  <c r="BI26" i="3"/>
  <c r="BT26" i="3"/>
  <c r="BT50" i="3" l="1"/>
  <c r="BI50" i="3"/>
  <c r="B15" i="4" l="1"/>
  <c r="C15" i="4"/>
  <c r="B16" i="4"/>
  <c r="C16" i="4"/>
  <c r="B17" i="4"/>
  <c r="C17" i="4"/>
  <c r="B18" i="4"/>
  <c r="C18" i="4"/>
  <c r="B19" i="4"/>
  <c r="C19" i="4"/>
  <c r="B20" i="4"/>
  <c r="C20" i="4"/>
  <c r="AD15" i="5" l="1"/>
  <c r="AD16" i="5"/>
  <c r="AD17" i="5"/>
  <c r="AD14" i="5"/>
  <c r="Q15" i="5"/>
  <c r="Q14" i="5"/>
  <c r="AQ72" i="4"/>
  <c r="A31" i="5" l="1"/>
  <c r="C87" i="4" l="1"/>
  <c r="C85" i="4"/>
  <c r="BH20" i="4" l="1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E15" i="4"/>
  <c r="AF15" i="4"/>
  <c r="AD15" i="4"/>
  <c r="DC15" i="4" l="1"/>
  <c r="DC19" i="4"/>
  <c r="BW19" i="4" s="1"/>
  <c r="CA19" i="4"/>
  <c r="BY19" i="4"/>
  <c r="BZ19" i="4"/>
  <c r="BX19" i="4"/>
  <c r="DC20" i="4"/>
  <c r="DC16" i="4"/>
  <c r="DC17" i="4"/>
  <c r="DC18" i="4"/>
  <c r="J87" i="4"/>
  <c r="J86" i="4"/>
  <c r="B86" i="4"/>
  <c r="CB19" i="4" l="1"/>
  <c r="CC19" i="4"/>
  <c r="CD19" i="4"/>
  <c r="CC18" i="4"/>
  <c r="BY18" i="4"/>
  <c r="CA18" i="4"/>
  <c r="BW18" i="4"/>
  <c r="BX18" i="4"/>
  <c r="CB18" i="4"/>
  <c r="BZ18" i="4"/>
  <c r="CD18" i="4"/>
  <c r="CA17" i="4"/>
  <c r="BW17" i="4"/>
  <c r="CC17" i="4"/>
  <c r="BY17" i="4"/>
  <c r="CD17" i="4"/>
  <c r="BZ17" i="4"/>
  <c r="BX17" i="4"/>
  <c r="CB17" i="4"/>
  <c r="CE19" i="4"/>
  <c r="CC20" i="4"/>
  <c r="BY20" i="4"/>
  <c r="CA20" i="4"/>
  <c r="BW20" i="4"/>
  <c r="CB20" i="4"/>
  <c r="BZ20" i="4"/>
  <c r="BX20" i="4"/>
  <c r="CD20" i="4"/>
  <c r="J85" i="4"/>
  <c r="C83" i="4"/>
  <c r="C82" i="4"/>
  <c r="C81" i="4"/>
  <c r="C80" i="4"/>
  <c r="B82" i="4"/>
  <c r="B80" i="4"/>
  <c r="CF19" i="4" l="1"/>
  <c r="CE18" i="4"/>
  <c r="CF18" i="4"/>
  <c r="CE20" i="4"/>
  <c r="CF20" i="4"/>
  <c r="CE17" i="4"/>
  <c r="CF17" i="4"/>
  <c r="C34" i="4"/>
  <c r="C37" i="4"/>
  <c r="C38" i="4"/>
  <c r="C33" i="4"/>
  <c r="B39" i="4"/>
  <c r="D66" i="4" l="1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CV73" i="4" l="1"/>
  <c r="CR73" i="4"/>
  <c r="CX73" i="4"/>
  <c r="CT73" i="4"/>
  <c r="CS73" i="4"/>
  <c r="CQ73" i="4"/>
  <c r="CW73" i="4"/>
  <c r="CU73" i="4"/>
  <c r="CM73" i="4"/>
  <c r="CI73" i="4"/>
  <c r="CO73" i="4"/>
  <c r="CK73" i="4"/>
  <c r="CJ73" i="4"/>
  <c r="CH73" i="4"/>
  <c r="CN73" i="4"/>
  <c r="CL73" i="4"/>
  <c r="CV69" i="4"/>
  <c r="CR69" i="4"/>
  <c r="CX69" i="4"/>
  <c r="CT69" i="4"/>
  <c r="CW69" i="4"/>
  <c r="CU69" i="4"/>
  <c r="CS69" i="4"/>
  <c r="CQ69" i="4"/>
  <c r="CY69" i="4" s="1"/>
  <c r="CM69" i="4"/>
  <c r="CI69" i="4"/>
  <c r="CO69" i="4"/>
  <c r="CK69" i="4"/>
  <c r="CN69" i="4"/>
  <c r="CL69" i="4"/>
  <c r="CJ69" i="4"/>
  <c r="CH69" i="4"/>
  <c r="CP69" i="4" s="1"/>
  <c r="CW72" i="4"/>
  <c r="CS72" i="4"/>
  <c r="CU72" i="4"/>
  <c r="CQ72" i="4"/>
  <c r="CT72" i="4"/>
  <c r="CR72" i="4"/>
  <c r="CX72" i="4"/>
  <c r="CV72" i="4"/>
  <c r="CN72" i="4"/>
  <c r="CJ72" i="4"/>
  <c r="CL72" i="4"/>
  <c r="CH72" i="4"/>
  <c r="CK72" i="4"/>
  <c r="CI72" i="4"/>
  <c r="CO72" i="4"/>
  <c r="CM72" i="4"/>
  <c r="CW68" i="4"/>
  <c r="CS68" i="4"/>
  <c r="CU68" i="4"/>
  <c r="CQ68" i="4"/>
  <c r="CX68" i="4"/>
  <c r="CV68" i="4"/>
  <c r="CT68" i="4"/>
  <c r="CR68" i="4"/>
  <c r="CN68" i="4"/>
  <c r="CJ68" i="4"/>
  <c r="CL68" i="4"/>
  <c r="CH68" i="4"/>
  <c r="CO68" i="4"/>
  <c r="CM68" i="4"/>
  <c r="CK68" i="4"/>
  <c r="CI68" i="4"/>
  <c r="CX71" i="4"/>
  <c r="CT71" i="4"/>
  <c r="CV71" i="4"/>
  <c r="CR71" i="4"/>
  <c r="CU71" i="4"/>
  <c r="CS71" i="4"/>
  <c r="CQ71" i="4"/>
  <c r="CW71" i="4"/>
  <c r="CO71" i="4"/>
  <c r="CK71" i="4"/>
  <c r="CM71" i="4"/>
  <c r="CI71" i="4"/>
  <c r="CL71" i="4"/>
  <c r="CJ71" i="4"/>
  <c r="CH71" i="4"/>
  <c r="CN71" i="4"/>
  <c r="CX67" i="4"/>
  <c r="CT67" i="4"/>
  <c r="CV67" i="4"/>
  <c r="CR67" i="4"/>
  <c r="CQ67" i="4"/>
  <c r="CW67" i="4"/>
  <c r="CU67" i="4"/>
  <c r="CS67" i="4"/>
  <c r="CO67" i="4"/>
  <c r="CK67" i="4"/>
  <c r="CM67" i="4"/>
  <c r="CI67" i="4"/>
  <c r="CH67" i="4"/>
  <c r="CN67" i="4"/>
  <c r="CL67" i="4"/>
  <c r="CJ67" i="4"/>
  <c r="CU70" i="4"/>
  <c r="CQ70" i="4"/>
  <c r="CW70" i="4"/>
  <c r="CS70" i="4"/>
  <c r="CV70" i="4"/>
  <c r="CT70" i="4"/>
  <c r="CR70" i="4"/>
  <c r="CX70" i="4"/>
  <c r="CL70" i="4"/>
  <c r="CH70" i="4"/>
  <c r="CN70" i="4"/>
  <c r="CJ70" i="4"/>
  <c r="CM70" i="4"/>
  <c r="CK70" i="4"/>
  <c r="CI70" i="4"/>
  <c r="CO70" i="4"/>
  <c r="CU66" i="4"/>
  <c r="CQ66" i="4"/>
  <c r="CW66" i="4"/>
  <c r="CS66" i="4"/>
  <c r="CR66" i="4"/>
  <c r="CX66" i="4"/>
  <c r="CV66" i="4"/>
  <c r="CT66" i="4"/>
  <c r="CL66" i="4"/>
  <c r="CH66" i="4"/>
  <c r="CN66" i="4"/>
  <c r="CJ66" i="4"/>
  <c r="CI66" i="4"/>
  <c r="CO66" i="4"/>
  <c r="CM66" i="4"/>
  <c r="CK66" i="4"/>
  <c r="AI18" i="5"/>
  <c r="CP68" i="4" l="1"/>
  <c r="CY68" i="4"/>
  <c r="CP72" i="4"/>
  <c r="CY72" i="4"/>
  <c r="CP66" i="4"/>
  <c r="CY66" i="4"/>
  <c r="CP70" i="4"/>
  <c r="CY70" i="4"/>
  <c r="CP73" i="4"/>
  <c r="CY73" i="4"/>
  <c r="CP71" i="4"/>
  <c r="CY71" i="4"/>
  <c r="CP67" i="4"/>
  <c r="CY67" i="4"/>
  <c r="BH74" i="3"/>
  <c r="BG74" i="3"/>
  <c r="BF74" i="3"/>
  <c r="BD74" i="3"/>
  <c r="BC74" i="3"/>
  <c r="BB74" i="3"/>
  <c r="AZ74" i="3"/>
  <c r="AY74" i="3"/>
  <c r="AX74" i="3"/>
  <c r="AV74" i="3"/>
  <c r="AU74" i="3"/>
  <c r="AT74" i="3"/>
  <c r="X74" i="3"/>
  <c r="DC54" i="3"/>
  <c r="CD54" i="3" s="1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A54" i="3"/>
  <c r="BK54" i="3"/>
  <c r="BI54" i="3"/>
  <c r="BS54" i="3" s="1"/>
  <c r="BE54" i="3"/>
  <c r="BA54" i="3"/>
  <c r="BQ54" i="3" s="1"/>
  <c r="AW54" i="3"/>
  <c r="AS54" i="3"/>
  <c r="BO54" i="3" s="1"/>
  <c r="AK54" i="3"/>
  <c r="BM54" i="3" s="1"/>
  <c r="AG54" i="3"/>
  <c r="BJ54" i="3"/>
  <c r="Y54" i="3"/>
  <c r="AO54" i="3" s="1"/>
  <c r="BN54" i="3" s="1"/>
  <c r="CF39" i="3"/>
  <c r="BH39" i="3"/>
  <c r="BG39" i="3"/>
  <c r="BF39" i="3"/>
  <c r="BD39" i="3"/>
  <c r="BC39" i="3"/>
  <c r="BB39" i="3"/>
  <c r="AZ39" i="3"/>
  <c r="AY39" i="3"/>
  <c r="AX39" i="3"/>
  <c r="AV39" i="3"/>
  <c r="AU39" i="3"/>
  <c r="AT39" i="3"/>
  <c r="AR39" i="3"/>
  <c r="AQ39" i="3"/>
  <c r="AP39" i="3"/>
  <c r="AN39" i="3"/>
  <c r="AM39" i="3"/>
  <c r="AL39" i="3"/>
  <c r="AJ39" i="3"/>
  <c r="AI39" i="3"/>
  <c r="AH39" i="3"/>
  <c r="AF39" i="3"/>
  <c r="AE39" i="3"/>
  <c r="AD39" i="3"/>
  <c r="Y55" i="3"/>
  <c r="AO55" i="3" s="1"/>
  <c r="BN55" i="3" s="1"/>
  <c r="AG55" i="3"/>
  <c r="BL55" i="3" s="1"/>
  <c r="AK55" i="3"/>
  <c r="BM55" i="3" s="1"/>
  <c r="AS55" i="3"/>
  <c r="BO55" i="3" s="1"/>
  <c r="AW55" i="3"/>
  <c r="BP55" i="3" s="1"/>
  <c r="BA55" i="3"/>
  <c r="BQ55" i="3" s="1"/>
  <c r="BE55" i="3"/>
  <c r="BR55" i="3" s="1"/>
  <c r="BI55" i="3"/>
  <c r="BS55" i="3" s="1"/>
  <c r="BK55" i="3"/>
  <c r="CH55" i="3"/>
  <c r="CI55" i="3"/>
  <c r="CJ55" i="3"/>
  <c r="CK55" i="3"/>
  <c r="CL55" i="3"/>
  <c r="CM55" i="3"/>
  <c r="CN55" i="3"/>
  <c r="CO55" i="3"/>
  <c r="CQ55" i="3"/>
  <c r="CR55" i="3"/>
  <c r="CS55" i="3"/>
  <c r="CT55" i="3"/>
  <c r="CU55" i="3"/>
  <c r="CV55" i="3"/>
  <c r="CW55" i="3"/>
  <c r="CX55" i="3"/>
  <c r="DC55" i="3"/>
  <c r="BW55" i="3" s="1"/>
  <c r="Y56" i="3"/>
  <c r="AS56" i="3" s="1"/>
  <c r="BO56" i="3" s="1"/>
  <c r="BJ56" i="3"/>
  <c r="AG56" i="3"/>
  <c r="BL56" i="3" s="1"/>
  <c r="AK56" i="3"/>
  <c r="BM56" i="3" s="1"/>
  <c r="AO56" i="3"/>
  <c r="BN56" i="3" s="1"/>
  <c r="AW56" i="3"/>
  <c r="BP56" i="3" s="1"/>
  <c r="BA56" i="3"/>
  <c r="BQ56" i="3" s="1"/>
  <c r="BE56" i="3"/>
  <c r="BR56" i="3" s="1"/>
  <c r="BI56" i="3"/>
  <c r="BS56" i="3" s="1"/>
  <c r="BK56" i="3"/>
  <c r="CH56" i="3"/>
  <c r="CI56" i="3"/>
  <c r="CJ56" i="3"/>
  <c r="CK56" i="3"/>
  <c r="CL56" i="3"/>
  <c r="CM56" i="3"/>
  <c r="CN56" i="3"/>
  <c r="CO56" i="3"/>
  <c r="CQ56" i="3"/>
  <c r="CR56" i="3"/>
  <c r="CS56" i="3"/>
  <c r="CT56" i="3"/>
  <c r="CU56" i="3"/>
  <c r="CV56" i="3"/>
  <c r="CW56" i="3"/>
  <c r="CX56" i="3"/>
  <c r="DC56" i="3"/>
  <c r="CA56" i="3" s="1"/>
  <c r="Y57" i="3"/>
  <c r="AS57" i="3" s="1"/>
  <c r="BO57" i="3" s="1"/>
  <c r="BJ57" i="3"/>
  <c r="AG57" i="3"/>
  <c r="BL57" i="3" s="1"/>
  <c r="AK57" i="3"/>
  <c r="BM57" i="3" s="1"/>
  <c r="AO57" i="3"/>
  <c r="BN57" i="3" s="1"/>
  <c r="AW57" i="3"/>
  <c r="BP57" i="3" s="1"/>
  <c r="BA57" i="3"/>
  <c r="BQ57" i="3" s="1"/>
  <c r="BE57" i="3"/>
  <c r="BR57" i="3" s="1"/>
  <c r="BI57" i="3"/>
  <c r="BS57" i="3" s="1"/>
  <c r="BK57" i="3"/>
  <c r="CH57" i="3"/>
  <c r="CI57" i="3"/>
  <c r="CJ57" i="3"/>
  <c r="CK57" i="3"/>
  <c r="CL57" i="3"/>
  <c r="CM57" i="3"/>
  <c r="CN57" i="3"/>
  <c r="CO57" i="3"/>
  <c r="CQ57" i="3"/>
  <c r="CR57" i="3"/>
  <c r="CS57" i="3"/>
  <c r="CT57" i="3"/>
  <c r="CU57" i="3"/>
  <c r="CV57" i="3"/>
  <c r="CW57" i="3"/>
  <c r="CX57" i="3"/>
  <c r="DC57" i="3"/>
  <c r="BW57" i="3" s="1"/>
  <c r="Y58" i="3"/>
  <c r="AW58" i="3" s="1"/>
  <c r="BP58" i="3" s="1"/>
  <c r="BJ58" i="3"/>
  <c r="AG58" i="3"/>
  <c r="BL58" i="3" s="1"/>
  <c r="AK58" i="3"/>
  <c r="BM58" i="3" s="1"/>
  <c r="AO58" i="3"/>
  <c r="BN58" i="3" s="1"/>
  <c r="AS58" i="3"/>
  <c r="BO58" i="3" s="1"/>
  <c r="BA58" i="3"/>
  <c r="BQ58" i="3" s="1"/>
  <c r="BE58" i="3"/>
  <c r="BR58" i="3" s="1"/>
  <c r="BI58" i="3"/>
  <c r="BS58" i="3" s="1"/>
  <c r="BK58" i="3"/>
  <c r="CH58" i="3"/>
  <c r="CI58" i="3"/>
  <c r="CJ58" i="3"/>
  <c r="CK58" i="3"/>
  <c r="CL58" i="3"/>
  <c r="CM58" i="3"/>
  <c r="CN58" i="3"/>
  <c r="CO58" i="3"/>
  <c r="CQ58" i="3"/>
  <c r="CR58" i="3"/>
  <c r="CS58" i="3"/>
  <c r="CT58" i="3"/>
  <c r="CU58" i="3"/>
  <c r="CV58" i="3"/>
  <c r="CW58" i="3"/>
  <c r="CX58" i="3"/>
  <c r="DC58" i="3"/>
  <c r="CA58" i="3" s="1"/>
  <c r="Y59" i="3"/>
  <c r="BJ59" i="3"/>
  <c r="AG59" i="3"/>
  <c r="BL59" i="3" s="1"/>
  <c r="AK59" i="3"/>
  <c r="BM59" i="3" s="1"/>
  <c r="AO59" i="3"/>
  <c r="BN59" i="3" s="1"/>
  <c r="AS59" i="3"/>
  <c r="BO59" i="3" s="1"/>
  <c r="AW59" i="3"/>
  <c r="BP59" i="3" s="1"/>
  <c r="BA59" i="3"/>
  <c r="BQ59" i="3" s="1"/>
  <c r="BE59" i="3"/>
  <c r="BR59" i="3" s="1"/>
  <c r="BI59" i="3"/>
  <c r="BS59" i="3" s="1"/>
  <c r="BK59" i="3"/>
  <c r="CH59" i="3"/>
  <c r="CI59" i="3"/>
  <c r="CJ59" i="3"/>
  <c r="CK59" i="3"/>
  <c r="CL59" i="3"/>
  <c r="CM59" i="3"/>
  <c r="CN59" i="3"/>
  <c r="CO59" i="3"/>
  <c r="CQ59" i="3"/>
  <c r="CR59" i="3"/>
  <c r="CS59" i="3"/>
  <c r="CT59" i="3"/>
  <c r="CU59" i="3"/>
  <c r="CV59" i="3"/>
  <c r="CW59" i="3"/>
  <c r="CX59" i="3"/>
  <c r="DC59" i="3"/>
  <c r="BW59" i="3" s="1"/>
  <c r="Y60" i="3"/>
  <c r="BA60" i="3" s="1"/>
  <c r="BJ60" i="3"/>
  <c r="AG60" i="3"/>
  <c r="BL60" i="3" s="1"/>
  <c r="AK60" i="3"/>
  <c r="BM60" i="3" s="1"/>
  <c r="AO60" i="3"/>
  <c r="BN60" i="3" s="1"/>
  <c r="AS60" i="3"/>
  <c r="BO60" i="3" s="1"/>
  <c r="AW60" i="3"/>
  <c r="BP60" i="3" s="1"/>
  <c r="BE60" i="3"/>
  <c r="BR60" i="3" s="1"/>
  <c r="BI60" i="3"/>
  <c r="BS60" i="3" s="1"/>
  <c r="BK60" i="3"/>
  <c r="CH60" i="3"/>
  <c r="CI60" i="3"/>
  <c r="CJ60" i="3"/>
  <c r="CK60" i="3"/>
  <c r="CL60" i="3"/>
  <c r="CM60" i="3"/>
  <c r="CN60" i="3"/>
  <c r="CO60" i="3"/>
  <c r="CQ60" i="3"/>
  <c r="CR60" i="3"/>
  <c r="CS60" i="3"/>
  <c r="CT60" i="3"/>
  <c r="CU60" i="3"/>
  <c r="CV60" i="3"/>
  <c r="CW60" i="3"/>
  <c r="CX60" i="3"/>
  <c r="DC60" i="3"/>
  <c r="CA60" i="3" s="1"/>
  <c r="Y61" i="3"/>
  <c r="BA61" i="3" s="1"/>
  <c r="BQ61" i="3" s="1"/>
  <c r="BJ61" i="3"/>
  <c r="AG61" i="3"/>
  <c r="BL61" i="3" s="1"/>
  <c r="AK61" i="3"/>
  <c r="BM61" i="3" s="1"/>
  <c r="AO61" i="3"/>
  <c r="BN61" i="3" s="1"/>
  <c r="AS61" i="3"/>
  <c r="BO61" i="3" s="1"/>
  <c r="AW61" i="3"/>
  <c r="BP61" i="3" s="1"/>
  <c r="BE61" i="3"/>
  <c r="BR61" i="3" s="1"/>
  <c r="BI61" i="3"/>
  <c r="BS61" i="3" s="1"/>
  <c r="BK61" i="3"/>
  <c r="CH61" i="3"/>
  <c r="CI61" i="3"/>
  <c r="CJ61" i="3"/>
  <c r="CK61" i="3"/>
  <c r="CL61" i="3"/>
  <c r="CM61" i="3"/>
  <c r="CN61" i="3"/>
  <c r="CO61" i="3"/>
  <c r="CQ61" i="3"/>
  <c r="CR61" i="3"/>
  <c r="CS61" i="3"/>
  <c r="CT61" i="3"/>
  <c r="CU61" i="3"/>
  <c r="CV61" i="3"/>
  <c r="CW61" i="3"/>
  <c r="CX61" i="3"/>
  <c r="DC61" i="3"/>
  <c r="BY61" i="3" s="1"/>
  <c r="Y62" i="3"/>
  <c r="BE62" i="3" s="1"/>
  <c r="BR62" i="3" s="1"/>
  <c r="BJ62" i="3"/>
  <c r="AG62" i="3"/>
  <c r="BL62" i="3" s="1"/>
  <c r="AK62" i="3"/>
  <c r="BM62" i="3" s="1"/>
  <c r="AO62" i="3"/>
  <c r="BN62" i="3" s="1"/>
  <c r="AS62" i="3"/>
  <c r="BO62" i="3" s="1"/>
  <c r="AW62" i="3"/>
  <c r="BP62" i="3" s="1"/>
  <c r="BA62" i="3"/>
  <c r="BQ62" i="3" s="1"/>
  <c r="BI62" i="3"/>
  <c r="BS62" i="3" s="1"/>
  <c r="BK62" i="3"/>
  <c r="CH62" i="3"/>
  <c r="CI62" i="3"/>
  <c r="CJ62" i="3"/>
  <c r="CK62" i="3"/>
  <c r="CL62" i="3"/>
  <c r="CM62" i="3"/>
  <c r="CN62" i="3"/>
  <c r="CO62" i="3"/>
  <c r="CQ62" i="3"/>
  <c r="CR62" i="3"/>
  <c r="CS62" i="3"/>
  <c r="CT62" i="3"/>
  <c r="CU62" i="3"/>
  <c r="CV62" i="3"/>
  <c r="CW62" i="3"/>
  <c r="CX62" i="3"/>
  <c r="DC62" i="3"/>
  <c r="BY62" i="3" s="1"/>
  <c r="Y63" i="3"/>
  <c r="BE63" i="3" s="1"/>
  <c r="BJ63" i="3"/>
  <c r="AG63" i="3"/>
  <c r="BL63" i="3" s="1"/>
  <c r="AK63" i="3"/>
  <c r="BM63" i="3" s="1"/>
  <c r="AO63" i="3"/>
  <c r="BN63" i="3" s="1"/>
  <c r="AS63" i="3"/>
  <c r="BO63" i="3" s="1"/>
  <c r="AW63" i="3"/>
  <c r="BP63" i="3" s="1"/>
  <c r="BA63" i="3"/>
  <c r="BQ63" i="3" s="1"/>
  <c r="BI63" i="3"/>
  <c r="BS63" i="3" s="1"/>
  <c r="BK63" i="3"/>
  <c r="CH63" i="3"/>
  <c r="CI63" i="3"/>
  <c r="CJ63" i="3"/>
  <c r="CK63" i="3"/>
  <c r="CL63" i="3"/>
  <c r="CM63" i="3"/>
  <c r="CN63" i="3"/>
  <c r="CO63" i="3"/>
  <c r="CQ63" i="3"/>
  <c r="CR63" i="3"/>
  <c r="CS63" i="3"/>
  <c r="CT63" i="3"/>
  <c r="CU63" i="3"/>
  <c r="CV63" i="3"/>
  <c r="CW63" i="3"/>
  <c r="CX63" i="3"/>
  <c r="DC63" i="3"/>
  <c r="BZ63" i="3" s="1"/>
  <c r="Y64" i="3"/>
  <c r="BI64" i="3" s="1"/>
  <c r="BS64" i="3" s="1"/>
  <c r="BJ64" i="3"/>
  <c r="AG64" i="3"/>
  <c r="BL64" i="3" s="1"/>
  <c r="AK64" i="3"/>
  <c r="BM64" i="3" s="1"/>
  <c r="AO64" i="3"/>
  <c r="BN64" i="3" s="1"/>
  <c r="AS64" i="3"/>
  <c r="BO64" i="3" s="1"/>
  <c r="AW64" i="3"/>
  <c r="BP64" i="3" s="1"/>
  <c r="BA64" i="3"/>
  <c r="BQ64" i="3" s="1"/>
  <c r="BE64" i="3"/>
  <c r="BR64" i="3" s="1"/>
  <c r="BK64" i="3"/>
  <c r="CH64" i="3"/>
  <c r="CI64" i="3"/>
  <c r="CJ64" i="3"/>
  <c r="CK64" i="3"/>
  <c r="CL64" i="3"/>
  <c r="CM64" i="3"/>
  <c r="CN64" i="3"/>
  <c r="CO64" i="3"/>
  <c r="CQ64" i="3"/>
  <c r="CR64" i="3"/>
  <c r="CS64" i="3"/>
  <c r="CT64" i="3"/>
  <c r="CU64" i="3"/>
  <c r="CV64" i="3"/>
  <c r="CW64" i="3"/>
  <c r="CX64" i="3"/>
  <c r="DC64" i="3"/>
  <c r="BZ64" i="3" s="1"/>
  <c r="AK65" i="3"/>
  <c r="BM65" i="3" s="1"/>
  <c r="Y65" i="3"/>
  <c r="BJ65" i="3"/>
  <c r="BK65" i="3"/>
  <c r="CH65" i="3"/>
  <c r="CI65" i="3"/>
  <c r="CJ65" i="3"/>
  <c r="CK65" i="3"/>
  <c r="CL65" i="3"/>
  <c r="CM65" i="3"/>
  <c r="CN65" i="3"/>
  <c r="CO65" i="3"/>
  <c r="DC65" i="3"/>
  <c r="BY65" i="3" s="1"/>
  <c r="Y66" i="3"/>
  <c r="AG66" i="3"/>
  <c r="AK66" i="3"/>
  <c r="BM66" i="3" s="1"/>
  <c r="AO66" i="3"/>
  <c r="AS66" i="3"/>
  <c r="AW66" i="3"/>
  <c r="BA66" i="3"/>
  <c r="BE66" i="3"/>
  <c r="BI66" i="3"/>
  <c r="BK66" i="3"/>
  <c r="CH66" i="3"/>
  <c r="CI66" i="3"/>
  <c r="CJ66" i="3"/>
  <c r="CK66" i="3"/>
  <c r="CL66" i="3"/>
  <c r="CM66" i="3"/>
  <c r="CN66" i="3"/>
  <c r="CO66" i="3"/>
  <c r="CQ66" i="3"/>
  <c r="CR66" i="3"/>
  <c r="CS66" i="3"/>
  <c r="CT66" i="3"/>
  <c r="CU66" i="3"/>
  <c r="CV66" i="3"/>
  <c r="CW66" i="3"/>
  <c r="CX66" i="3"/>
  <c r="DC66" i="3"/>
  <c r="BR66" i="3" s="1"/>
  <c r="Y67" i="3"/>
  <c r="BJ67" i="3"/>
  <c r="AG67" i="3"/>
  <c r="AK67" i="3"/>
  <c r="BM67" i="3" s="1"/>
  <c r="AO67" i="3"/>
  <c r="AS67" i="3"/>
  <c r="AW67" i="3"/>
  <c r="BA67" i="3"/>
  <c r="BE67" i="3"/>
  <c r="BI67" i="3"/>
  <c r="BK67" i="3"/>
  <c r="CH67" i="3"/>
  <c r="CI67" i="3"/>
  <c r="CJ67" i="3"/>
  <c r="CK67" i="3"/>
  <c r="CL67" i="3"/>
  <c r="CM67" i="3"/>
  <c r="CN67" i="3"/>
  <c r="CO67" i="3"/>
  <c r="CQ67" i="3"/>
  <c r="CR67" i="3"/>
  <c r="CS67" i="3"/>
  <c r="CT67" i="3"/>
  <c r="CU67" i="3"/>
  <c r="CV67" i="3"/>
  <c r="CW67" i="3"/>
  <c r="CX67" i="3"/>
  <c r="DC67" i="3"/>
  <c r="BO67" i="3" s="1"/>
  <c r="Y68" i="3"/>
  <c r="BJ68" i="3"/>
  <c r="AG68" i="3"/>
  <c r="AK68" i="3"/>
  <c r="BM68" i="3" s="1"/>
  <c r="AO68" i="3"/>
  <c r="AS68" i="3"/>
  <c r="AW68" i="3"/>
  <c r="BA68" i="3"/>
  <c r="BE68" i="3"/>
  <c r="BI68" i="3"/>
  <c r="BK68" i="3"/>
  <c r="CH68" i="3"/>
  <c r="CI68" i="3"/>
  <c r="CJ68" i="3"/>
  <c r="CK68" i="3"/>
  <c r="CL68" i="3"/>
  <c r="CM68" i="3"/>
  <c r="CN68" i="3"/>
  <c r="CO68" i="3"/>
  <c r="CQ68" i="3"/>
  <c r="CR68" i="3"/>
  <c r="CS68" i="3"/>
  <c r="CT68" i="3"/>
  <c r="CU68" i="3"/>
  <c r="CV68" i="3"/>
  <c r="CW68" i="3"/>
  <c r="CX68" i="3"/>
  <c r="DC68" i="3"/>
  <c r="CB68" i="3" s="1"/>
  <c r="Y69" i="3"/>
  <c r="BJ69" i="3"/>
  <c r="AG69" i="3"/>
  <c r="AK69" i="3"/>
  <c r="BM69" i="3" s="1"/>
  <c r="AO69" i="3"/>
  <c r="AS69" i="3"/>
  <c r="AW69" i="3"/>
  <c r="BA69" i="3"/>
  <c r="BE69" i="3"/>
  <c r="BI69" i="3"/>
  <c r="BK69" i="3"/>
  <c r="CH69" i="3"/>
  <c r="CI69" i="3"/>
  <c r="CJ69" i="3"/>
  <c r="CK69" i="3"/>
  <c r="CL69" i="3"/>
  <c r="CM69" i="3"/>
  <c r="CN69" i="3"/>
  <c r="CO69" i="3"/>
  <c r="CQ69" i="3"/>
  <c r="CR69" i="3"/>
  <c r="CS69" i="3"/>
  <c r="CT69" i="3"/>
  <c r="CU69" i="3"/>
  <c r="CV69" i="3"/>
  <c r="CW69" i="3"/>
  <c r="CX69" i="3"/>
  <c r="DC69" i="3"/>
  <c r="BS69" i="3" s="1"/>
  <c r="Y70" i="3"/>
  <c r="BJ70" i="3"/>
  <c r="AG70" i="3"/>
  <c r="AK70" i="3"/>
  <c r="BM70" i="3" s="1"/>
  <c r="AO70" i="3"/>
  <c r="AS70" i="3"/>
  <c r="AW70" i="3"/>
  <c r="BA70" i="3"/>
  <c r="BE70" i="3"/>
  <c r="BI70" i="3"/>
  <c r="BK70" i="3"/>
  <c r="CH70" i="3"/>
  <c r="CI70" i="3"/>
  <c r="CJ70" i="3"/>
  <c r="CK70" i="3"/>
  <c r="CL70" i="3"/>
  <c r="CM70" i="3"/>
  <c r="CN70" i="3"/>
  <c r="CO70" i="3"/>
  <c r="CQ70" i="3"/>
  <c r="CR70" i="3"/>
  <c r="CS70" i="3"/>
  <c r="CT70" i="3"/>
  <c r="CU70" i="3"/>
  <c r="CV70" i="3"/>
  <c r="CW70" i="3"/>
  <c r="CX70" i="3"/>
  <c r="DC70" i="3"/>
  <c r="BQ70" i="3" s="1"/>
  <c r="Y71" i="3"/>
  <c r="BJ71" i="3"/>
  <c r="AG71" i="3"/>
  <c r="AK71" i="3"/>
  <c r="BM71" i="3" s="1"/>
  <c r="AO71" i="3"/>
  <c r="AS71" i="3"/>
  <c r="AW71" i="3"/>
  <c r="BA71" i="3"/>
  <c r="BE71" i="3"/>
  <c r="BI71" i="3"/>
  <c r="BK71" i="3"/>
  <c r="CH71" i="3"/>
  <c r="CI71" i="3"/>
  <c r="CJ71" i="3"/>
  <c r="CK71" i="3"/>
  <c r="CL71" i="3"/>
  <c r="CM71" i="3"/>
  <c r="CN71" i="3"/>
  <c r="CO71" i="3"/>
  <c r="CQ71" i="3"/>
  <c r="CR71" i="3"/>
  <c r="CS71" i="3"/>
  <c r="CT71" i="3"/>
  <c r="CU71" i="3"/>
  <c r="CV71" i="3"/>
  <c r="CW71" i="3"/>
  <c r="CX71" i="3"/>
  <c r="DC71" i="3"/>
  <c r="BL71" i="3" s="1"/>
  <c r="Y72" i="3"/>
  <c r="BJ72" i="3"/>
  <c r="AG72" i="3"/>
  <c r="AK72" i="3"/>
  <c r="BM72" i="3" s="1"/>
  <c r="AO72" i="3"/>
  <c r="AS72" i="3"/>
  <c r="AW72" i="3"/>
  <c r="BA72" i="3"/>
  <c r="BE72" i="3"/>
  <c r="BI72" i="3"/>
  <c r="BK72" i="3"/>
  <c r="CH72" i="3"/>
  <c r="CI72" i="3"/>
  <c r="CJ72" i="3"/>
  <c r="CK72" i="3"/>
  <c r="CL72" i="3"/>
  <c r="CM72" i="3"/>
  <c r="CN72" i="3"/>
  <c r="CO72" i="3"/>
  <c r="CQ72" i="3"/>
  <c r="CR72" i="3"/>
  <c r="CS72" i="3"/>
  <c r="CT72" i="3"/>
  <c r="CU72" i="3"/>
  <c r="CV72" i="3"/>
  <c r="CW72" i="3"/>
  <c r="CX72" i="3"/>
  <c r="DC72" i="3"/>
  <c r="BQ72" i="3" s="1"/>
  <c r="Y73" i="3"/>
  <c r="BJ73" i="3"/>
  <c r="AG73" i="3"/>
  <c r="AK73" i="3"/>
  <c r="BM73" i="3" s="1"/>
  <c r="AO73" i="3"/>
  <c r="AS73" i="3"/>
  <c r="AW73" i="3"/>
  <c r="BA73" i="3"/>
  <c r="BE73" i="3"/>
  <c r="BI73" i="3"/>
  <c r="BK73" i="3"/>
  <c r="CH73" i="3"/>
  <c r="CI73" i="3"/>
  <c r="CJ73" i="3"/>
  <c r="CK73" i="3"/>
  <c r="CL73" i="3"/>
  <c r="CM73" i="3"/>
  <c r="CN73" i="3"/>
  <c r="CO73" i="3"/>
  <c r="CQ73" i="3"/>
  <c r="CR73" i="3"/>
  <c r="CS73" i="3"/>
  <c r="CT73" i="3"/>
  <c r="CU73" i="3"/>
  <c r="CV73" i="3"/>
  <c r="CW73" i="3"/>
  <c r="CX73" i="3"/>
  <c r="DC73" i="3"/>
  <c r="BN73" i="3" s="1"/>
  <c r="BW54" i="3" l="1"/>
  <c r="CX65" i="3"/>
  <c r="CX74" i="3" s="1"/>
  <c r="BX54" i="3"/>
  <c r="CB54" i="3"/>
  <c r="BY54" i="3"/>
  <c r="CC54" i="3"/>
  <c r="BX61" i="3"/>
  <c r="BY55" i="3"/>
  <c r="BZ54" i="3"/>
  <c r="AW65" i="3"/>
  <c r="BP65" i="3" s="1"/>
  <c r="CU39" i="3"/>
  <c r="CT65" i="3"/>
  <c r="CT74" i="3" s="1"/>
  <c r="AS65" i="3"/>
  <c r="BO65" i="3" s="1"/>
  <c r="BZ57" i="3"/>
  <c r="CD55" i="3"/>
  <c r="CU65" i="3"/>
  <c r="CU74" i="3" s="1"/>
  <c r="CQ39" i="3"/>
  <c r="CQ65" i="3"/>
  <c r="CQ74" i="3" s="1"/>
  <c r="AG65" i="3"/>
  <c r="BL65" i="3" s="1"/>
  <c r="BI65" i="3"/>
  <c r="BS65" i="3" s="1"/>
  <c r="CC55" i="3"/>
  <c r="BW61" i="3"/>
  <c r="CV39" i="3"/>
  <c r="CW65" i="3"/>
  <c r="CW74" i="3" s="1"/>
  <c r="CS65" i="3"/>
  <c r="CS74" i="3" s="1"/>
  <c r="BE65" i="3"/>
  <c r="BR65" i="3" s="1"/>
  <c r="AO65" i="3"/>
  <c r="BN65" i="3" s="1"/>
  <c r="CD61" i="3"/>
  <c r="CC56" i="3"/>
  <c r="BX55" i="3"/>
  <c r="CR39" i="3"/>
  <c r="CV65" i="3"/>
  <c r="CR65" i="3"/>
  <c r="CR74" i="3" s="1"/>
  <c r="BA65" i="3"/>
  <c r="BQ65" i="3" s="1"/>
  <c r="CC61" i="3"/>
  <c r="CC67" i="3"/>
  <c r="BO72" i="3"/>
  <c r="BL68" i="3"/>
  <c r="BS67" i="3"/>
  <c r="BZ68" i="3"/>
  <c r="CY67" i="3"/>
  <c r="CC72" i="3"/>
  <c r="BN70" i="3"/>
  <c r="DJ30" i="3"/>
  <c r="BY73" i="3"/>
  <c r="CY72" i="3"/>
  <c r="BY72" i="3"/>
  <c r="CY63" i="3"/>
  <c r="BT57" i="3"/>
  <c r="CO74" i="3"/>
  <c r="CP70" i="3"/>
  <c r="CY68" i="3"/>
  <c r="CD59" i="3"/>
  <c r="BX57" i="3"/>
  <c r="CJ74" i="3"/>
  <c r="Y39" i="3"/>
  <c r="BX72" i="3"/>
  <c r="CP69" i="3"/>
  <c r="BP67" i="3"/>
  <c r="CA63" i="3"/>
  <c r="CP62" i="3"/>
  <c r="CA62" i="3"/>
  <c r="CP61" i="3"/>
  <c r="CB61" i="3"/>
  <c r="CC59" i="3"/>
  <c r="BX59" i="3"/>
  <c r="CN74" i="3"/>
  <c r="CK74" i="3"/>
  <c r="CD57" i="3"/>
  <c r="CB55" i="3"/>
  <c r="BA30" i="3"/>
  <c r="DI30" i="3"/>
  <c r="DN30" i="3"/>
  <c r="DR30" i="3"/>
  <c r="CT39" i="3"/>
  <c r="CX39" i="3"/>
  <c r="CP54" i="3"/>
  <c r="BW63" i="3"/>
  <c r="BW62" i="3"/>
  <c r="BZ59" i="3"/>
  <c r="CP73" i="3"/>
  <c r="CY71" i="3"/>
  <c r="CB63" i="3"/>
  <c r="CB62" i="3"/>
  <c r="BY59" i="3"/>
  <c r="CC73" i="3"/>
  <c r="CD72" i="3"/>
  <c r="BP72" i="3"/>
  <c r="BZ70" i="3"/>
  <c r="BZ61" i="3"/>
  <c r="CB59" i="3"/>
  <c r="CB57" i="3"/>
  <c r="BZ55" i="3"/>
  <c r="CI74" i="3"/>
  <c r="DE30" i="3"/>
  <c r="AK30" i="3"/>
  <c r="CY73" i="3"/>
  <c r="CY66" i="3"/>
  <c r="CP58" i="3"/>
  <c r="CH74" i="3"/>
  <c r="AA30" i="3"/>
  <c r="BS73" i="3"/>
  <c r="CP72" i="3"/>
  <c r="CB72" i="3"/>
  <c r="BS72" i="3"/>
  <c r="BN72" i="3"/>
  <c r="CD70" i="3"/>
  <c r="BR70" i="3"/>
  <c r="BL70" i="3"/>
  <c r="BQ68" i="3"/>
  <c r="BN68" i="3"/>
  <c r="BX68" i="3"/>
  <c r="CC68" i="3"/>
  <c r="BO68" i="3"/>
  <c r="BY68" i="3"/>
  <c r="CD68" i="3"/>
  <c r="CP68" i="3"/>
  <c r="BS68" i="3"/>
  <c r="CP65" i="3"/>
  <c r="BT64" i="3"/>
  <c r="CP60" i="3"/>
  <c r="BT55" i="3"/>
  <c r="BJ55" i="3"/>
  <c r="AB30" i="3"/>
  <c r="Z39" i="3"/>
  <c r="BN69" i="3"/>
  <c r="BY69" i="3"/>
  <c r="CC69" i="3"/>
  <c r="CM74" i="3"/>
  <c r="BX70" i="3"/>
  <c r="CL74" i="3"/>
  <c r="DF30" i="3"/>
  <c r="BO73" i="3"/>
  <c r="BZ72" i="3"/>
  <c r="BR72" i="3"/>
  <c r="BL72" i="3"/>
  <c r="CP71" i="3"/>
  <c r="CY70" i="3"/>
  <c r="CB70" i="3"/>
  <c r="BP70" i="3"/>
  <c r="CY69" i="3"/>
  <c r="BO69" i="3"/>
  <c r="BR68" i="3"/>
  <c r="CY61" i="3"/>
  <c r="AW30" i="3"/>
  <c r="DD30" i="3"/>
  <c r="AG30" i="3"/>
  <c r="DH30" i="3"/>
  <c r="DM30" i="3"/>
  <c r="DQ30" i="3"/>
  <c r="BZ67" i="3"/>
  <c r="CP64" i="3"/>
  <c r="AB39" i="3"/>
  <c r="BM74" i="3"/>
  <c r="Y74" i="3"/>
  <c r="CP67" i="3"/>
  <c r="BW67" i="3"/>
  <c r="CY64" i="3"/>
  <c r="CY55" i="3"/>
  <c r="Z30" i="3"/>
  <c r="DG30" i="3"/>
  <c r="DK30" i="3"/>
  <c r="DP30" i="3"/>
  <c r="DT30" i="3"/>
  <c r="BR54" i="3"/>
  <c r="CY54" i="3"/>
  <c r="AK74" i="3"/>
  <c r="BI30" i="3"/>
  <c r="AS30" i="3"/>
  <c r="DO30" i="3"/>
  <c r="DS30" i="3"/>
  <c r="AA39" i="3"/>
  <c r="AC39" i="3"/>
  <c r="CS39" i="3"/>
  <c r="CW39" i="3"/>
  <c r="BL54" i="3"/>
  <c r="BP54" i="3"/>
  <c r="BT59" i="3"/>
  <c r="BR63" i="3"/>
  <c r="BT63" i="3" s="1"/>
  <c r="BJ66" i="3"/>
  <c r="BQ60" i="3"/>
  <c r="BT60" i="3" s="1"/>
  <c r="CA73" i="3"/>
  <c r="BW73" i="3"/>
  <c r="BQ73" i="3"/>
  <c r="CC71" i="3"/>
  <c r="BY71" i="3"/>
  <c r="BS71" i="3"/>
  <c r="BO71" i="3"/>
  <c r="CA69" i="3"/>
  <c r="BW69" i="3"/>
  <c r="BQ69" i="3"/>
  <c r="CA66" i="3"/>
  <c r="BN66" i="3"/>
  <c r="CA65" i="3"/>
  <c r="CA64" i="3"/>
  <c r="CY62" i="3"/>
  <c r="CY59" i="3"/>
  <c r="BZ58" i="3"/>
  <c r="CD58" i="3"/>
  <c r="BX58" i="3"/>
  <c r="CB58" i="3"/>
  <c r="CC58" i="3"/>
  <c r="BW58" i="3"/>
  <c r="CP57" i="3"/>
  <c r="CY56" i="3"/>
  <c r="CD73" i="3"/>
  <c r="BZ73" i="3"/>
  <c r="BP73" i="3"/>
  <c r="BL73" i="3"/>
  <c r="CA72" i="3"/>
  <c r="BW72" i="3"/>
  <c r="CB71" i="3"/>
  <c r="BX71" i="3"/>
  <c r="BR71" i="3"/>
  <c r="BN71" i="3"/>
  <c r="CC70" i="3"/>
  <c r="BY70" i="3"/>
  <c r="BS70" i="3"/>
  <c r="BO70" i="3"/>
  <c r="CD69" i="3"/>
  <c r="BZ69" i="3"/>
  <c r="BP69" i="3"/>
  <c r="BL69" i="3"/>
  <c r="CA68" i="3"/>
  <c r="BW68" i="3"/>
  <c r="BP68" i="3"/>
  <c r="CA67" i="3"/>
  <c r="BZ66" i="3"/>
  <c r="BY63" i="3"/>
  <c r="CC63" i="3"/>
  <c r="CP63" i="3"/>
  <c r="CD63" i="3"/>
  <c r="BX63" i="3"/>
  <c r="BZ62" i="3"/>
  <c r="CD62" i="3"/>
  <c r="CC62" i="3"/>
  <c r="BX62" i="3"/>
  <c r="BT62" i="3"/>
  <c r="BT61" i="3"/>
  <c r="BX56" i="3"/>
  <c r="CB56" i="3"/>
  <c r="BZ56" i="3"/>
  <c r="CD56" i="3"/>
  <c r="BW56" i="3"/>
  <c r="BY56" i="3"/>
  <c r="CA71" i="3"/>
  <c r="BW71" i="3"/>
  <c r="BQ71" i="3"/>
  <c r="BO66" i="3"/>
  <c r="BS66" i="3"/>
  <c r="BY66" i="3"/>
  <c r="CC66" i="3"/>
  <c r="CP66" i="3"/>
  <c r="CD66" i="3"/>
  <c r="BX66" i="3"/>
  <c r="BQ66" i="3"/>
  <c r="BL66" i="3"/>
  <c r="BZ65" i="3"/>
  <c r="CD65" i="3"/>
  <c r="CC65" i="3"/>
  <c r="BX65" i="3"/>
  <c r="BX64" i="3"/>
  <c r="CB64" i="3"/>
  <c r="CD64" i="3"/>
  <c r="BY64" i="3"/>
  <c r="BX60" i="3"/>
  <c r="CB60" i="3"/>
  <c r="BZ60" i="3"/>
  <c r="CD60" i="3"/>
  <c r="CC60" i="3"/>
  <c r="BY60" i="3"/>
  <c r="CB73" i="3"/>
  <c r="BX73" i="3"/>
  <c r="BR73" i="3"/>
  <c r="CD71" i="3"/>
  <c r="BZ71" i="3"/>
  <c r="BP71" i="3"/>
  <c r="CA70" i="3"/>
  <c r="BW70" i="3"/>
  <c r="CB69" i="3"/>
  <c r="BX69" i="3"/>
  <c r="BR69" i="3"/>
  <c r="BN67" i="3"/>
  <c r="BR67" i="3"/>
  <c r="BX67" i="3"/>
  <c r="CB67" i="3"/>
  <c r="CD67" i="3"/>
  <c r="BY67" i="3"/>
  <c r="BQ67" i="3"/>
  <c r="BL67" i="3"/>
  <c r="CB66" i="3"/>
  <c r="BW66" i="3"/>
  <c r="BP66" i="3"/>
  <c r="CB65" i="3"/>
  <c r="BW65" i="3"/>
  <c r="CC64" i="3"/>
  <c r="BW64" i="3"/>
  <c r="BW60" i="3"/>
  <c r="CY58" i="3"/>
  <c r="BY58" i="3"/>
  <c r="CY57" i="3"/>
  <c r="CP56" i="3"/>
  <c r="CP55" i="3"/>
  <c r="CA61" i="3"/>
  <c r="CY60" i="3"/>
  <c r="CP59" i="3"/>
  <c r="BT58" i="3"/>
  <c r="BT56" i="3"/>
  <c r="CA59" i="3"/>
  <c r="CC57" i="3"/>
  <c r="BY57" i="3"/>
  <c r="CA55" i="3"/>
  <c r="CA57" i="3"/>
  <c r="AD55" i="4"/>
  <c r="AE55" i="4"/>
  <c r="AF55" i="4"/>
  <c r="AG55" i="4"/>
  <c r="BL55" i="4" s="1"/>
  <c r="AH55" i="4"/>
  <c r="AI55" i="4"/>
  <c r="AJ55" i="4"/>
  <c r="AK55" i="4"/>
  <c r="AL55" i="4"/>
  <c r="AM55" i="4"/>
  <c r="AN55" i="4"/>
  <c r="AO55" i="4"/>
  <c r="BN55" i="4" s="1"/>
  <c r="AP55" i="4"/>
  <c r="AQ55" i="4"/>
  <c r="AR55" i="4"/>
  <c r="AS55" i="4"/>
  <c r="BO55" i="4" s="1"/>
  <c r="AT55" i="4"/>
  <c r="AU55" i="4"/>
  <c r="AV55" i="4"/>
  <c r="AW55" i="4"/>
  <c r="BP55" i="4" s="1"/>
  <c r="AX55" i="4"/>
  <c r="AY55" i="4"/>
  <c r="AZ55" i="4"/>
  <c r="BA55" i="4"/>
  <c r="BQ55" i="4" s="1"/>
  <c r="BB55" i="4"/>
  <c r="BC55" i="4"/>
  <c r="BD55" i="4"/>
  <c r="BE55" i="4"/>
  <c r="BR55" i="4" s="1"/>
  <c r="BF55" i="4"/>
  <c r="BG55" i="4"/>
  <c r="BH55" i="4"/>
  <c r="BI55" i="4"/>
  <c r="BS55" i="4" s="1"/>
  <c r="AD56" i="4"/>
  <c r="AE56" i="4"/>
  <c r="AF56" i="4"/>
  <c r="AG56" i="4"/>
  <c r="BL56" i="4" s="1"/>
  <c r="AH56" i="4"/>
  <c r="AI56" i="4"/>
  <c r="AJ56" i="4"/>
  <c r="AK56" i="4"/>
  <c r="BM56" i="4" s="1"/>
  <c r="AL56" i="4"/>
  <c r="AM56" i="4"/>
  <c r="AN56" i="4"/>
  <c r="AO56" i="4"/>
  <c r="AP56" i="4"/>
  <c r="AQ56" i="4"/>
  <c r="AR56" i="4"/>
  <c r="AS56" i="4"/>
  <c r="BO56" i="4" s="1"/>
  <c r="AT56" i="4"/>
  <c r="AU56" i="4"/>
  <c r="AV56" i="4"/>
  <c r="AW56" i="4"/>
  <c r="BP56" i="4" s="1"/>
  <c r="AX56" i="4"/>
  <c r="AY56" i="4"/>
  <c r="AZ56" i="4"/>
  <c r="BA56" i="4"/>
  <c r="BQ56" i="4" s="1"/>
  <c r="BB56" i="4"/>
  <c r="BC56" i="4"/>
  <c r="BD56" i="4"/>
  <c r="BE56" i="4"/>
  <c r="BR56" i="4" s="1"/>
  <c r="BF56" i="4"/>
  <c r="BG56" i="4"/>
  <c r="BH56" i="4"/>
  <c r="BI56" i="4"/>
  <c r="BS56" i="4" s="1"/>
  <c r="AD57" i="4"/>
  <c r="AE57" i="4"/>
  <c r="AF57" i="4"/>
  <c r="AG57" i="4"/>
  <c r="BL57" i="4" s="1"/>
  <c r="AH57" i="4"/>
  <c r="AI57" i="4"/>
  <c r="AJ57" i="4"/>
  <c r="AK57" i="4"/>
  <c r="BM57" i="4" s="1"/>
  <c r="AL57" i="4"/>
  <c r="AM57" i="4"/>
  <c r="AN57" i="4"/>
  <c r="AO57" i="4"/>
  <c r="BN57" i="4" s="1"/>
  <c r="AP57" i="4"/>
  <c r="AQ57" i="4"/>
  <c r="AR57" i="4"/>
  <c r="AS57" i="4"/>
  <c r="BO57" i="4" s="1"/>
  <c r="AT57" i="4"/>
  <c r="AU57" i="4"/>
  <c r="AV57" i="4"/>
  <c r="AW57" i="4"/>
  <c r="BP57" i="4" s="1"/>
  <c r="AX57" i="4"/>
  <c r="AY57" i="4"/>
  <c r="AZ57" i="4"/>
  <c r="BA57" i="4"/>
  <c r="BQ57" i="4" s="1"/>
  <c r="BB57" i="4"/>
  <c r="BC57" i="4"/>
  <c r="BD57" i="4"/>
  <c r="BE57" i="4"/>
  <c r="BR57" i="4" s="1"/>
  <c r="BF57" i="4"/>
  <c r="BG57" i="4"/>
  <c r="BH57" i="4"/>
  <c r="BI57" i="4"/>
  <c r="BS57" i="4" s="1"/>
  <c r="AD58" i="4"/>
  <c r="AE58" i="4"/>
  <c r="AF58" i="4"/>
  <c r="AG58" i="4"/>
  <c r="BL58" i="4" s="1"/>
  <c r="AH58" i="4"/>
  <c r="AI58" i="4"/>
  <c r="AJ58" i="4"/>
  <c r="AK58" i="4"/>
  <c r="BM58" i="4" s="1"/>
  <c r="AL58" i="4"/>
  <c r="AM58" i="4"/>
  <c r="AN58" i="4"/>
  <c r="AO58" i="4"/>
  <c r="BN58" i="4" s="1"/>
  <c r="AP58" i="4"/>
  <c r="AQ58" i="4"/>
  <c r="AR58" i="4"/>
  <c r="AS58" i="4"/>
  <c r="BO58" i="4" s="1"/>
  <c r="AT58" i="4"/>
  <c r="AU58" i="4"/>
  <c r="AV58" i="4"/>
  <c r="AW58" i="4"/>
  <c r="BP58" i="4" s="1"/>
  <c r="AX58" i="4"/>
  <c r="AY58" i="4"/>
  <c r="AZ58" i="4"/>
  <c r="BA58" i="4"/>
  <c r="BQ58" i="4" s="1"/>
  <c r="BB58" i="4"/>
  <c r="BC58" i="4"/>
  <c r="BD58" i="4"/>
  <c r="BE58" i="4"/>
  <c r="BR58" i="4" s="1"/>
  <c r="BF58" i="4"/>
  <c r="BG58" i="4"/>
  <c r="BH58" i="4"/>
  <c r="BI58" i="4"/>
  <c r="BS58" i="4" s="1"/>
  <c r="AD59" i="4"/>
  <c r="AE59" i="4"/>
  <c r="AF59" i="4"/>
  <c r="AG59" i="4"/>
  <c r="BL59" i="4" s="1"/>
  <c r="AH59" i="4"/>
  <c r="AI59" i="4"/>
  <c r="AJ59" i="4"/>
  <c r="AK59" i="4"/>
  <c r="BM59" i="4" s="1"/>
  <c r="AL59" i="4"/>
  <c r="AM59" i="4"/>
  <c r="AN59" i="4"/>
  <c r="AO59" i="4"/>
  <c r="BN59" i="4" s="1"/>
  <c r="AP59" i="4"/>
  <c r="AQ59" i="4"/>
  <c r="AR59" i="4"/>
  <c r="AS59" i="4"/>
  <c r="BO59" i="4" s="1"/>
  <c r="AT59" i="4"/>
  <c r="AU59" i="4"/>
  <c r="AV59" i="4"/>
  <c r="AW59" i="4"/>
  <c r="BP59" i="4" s="1"/>
  <c r="AX59" i="4"/>
  <c r="AY59" i="4"/>
  <c r="AZ59" i="4"/>
  <c r="BA59" i="4"/>
  <c r="BQ59" i="4" s="1"/>
  <c r="BB59" i="4"/>
  <c r="BC59" i="4"/>
  <c r="BD59" i="4"/>
  <c r="BE59" i="4"/>
  <c r="BR59" i="4" s="1"/>
  <c r="BF59" i="4"/>
  <c r="BG59" i="4"/>
  <c r="BH59" i="4"/>
  <c r="BI59" i="4"/>
  <c r="BS59" i="4" s="1"/>
  <c r="AD60" i="4"/>
  <c r="AE60" i="4"/>
  <c r="AF60" i="4"/>
  <c r="AG60" i="4"/>
  <c r="BL60" i="4" s="1"/>
  <c r="AH60" i="4"/>
  <c r="AI60" i="4"/>
  <c r="AJ60" i="4"/>
  <c r="AK60" i="4"/>
  <c r="BM60" i="4" s="1"/>
  <c r="AL60" i="4"/>
  <c r="AM60" i="4"/>
  <c r="AN60" i="4"/>
  <c r="AO60" i="4"/>
  <c r="BN60" i="4" s="1"/>
  <c r="AP60" i="4"/>
  <c r="AQ60" i="4"/>
  <c r="AR60" i="4"/>
  <c r="AS60" i="4"/>
  <c r="BO60" i="4" s="1"/>
  <c r="AT60" i="4"/>
  <c r="AU60" i="4"/>
  <c r="AV60" i="4"/>
  <c r="AW60" i="4"/>
  <c r="BP60" i="4" s="1"/>
  <c r="AX60" i="4"/>
  <c r="AY60" i="4"/>
  <c r="AZ60" i="4"/>
  <c r="BA60" i="4"/>
  <c r="BQ60" i="4" s="1"/>
  <c r="BB60" i="4"/>
  <c r="BC60" i="4"/>
  <c r="BD60" i="4"/>
  <c r="BE60" i="4"/>
  <c r="BR60" i="4" s="1"/>
  <c r="BF60" i="4"/>
  <c r="BG60" i="4"/>
  <c r="BH60" i="4"/>
  <c r="BI60" i="4"/>
  <c r="BS60" i="4" s="1"/>
  <c r="AD61" i="4"/>
  <c r="AE61" i="4"/>
  <c r="AF61" i="4"/>
  <c r="AG61" i="4"/>
  <c r="BL61" i="4" s="1"/>
  <c r="AH61" i="4"/>
  <c r="AI61" i="4"/>
  <c r="AJ61" i="4"/>
  <c r="AK61" i="4"/>
  <c r="BM61" i="4" s="1"/>
  <c r="AL61" i="4"/>
  <c r="AM61" i="4"/>
  <c r="AN61" i="4"/>
  <c r="AO61" i="4"/>
  <c r="BN61" i="4" s="1"/>
  <c r="AP61" i="4"/>
  <c r="AQ61" i="4"/>
  <c r="AR61" i="4"/>
  <c r="AS61" i="4"/>
  <c r="BO61" i="4" s="1"/>
  <c r="AT61" i="4"/>
  <c r="AU61" i="4"/>
  <c r="AV61" i="4"/>
  <c r="AW61" i="4"/>
  <c r="BP61" i="4" s="1"/>
  <c r="AX61" i="4"/>
  <c r="AY61" i="4"/>
  <c r="AZ61" i="4"/>
  <c r="BA61" i="4"/>
  <c r="BQ61" i="4" s="1"/>
  <c r="BB61" i="4"/>
  <c r="BC61" i="4"/>
  <c r="BD61" i="4"/>
  <c r="BE61" i="4"/>
  <c r="BR61" i="4" s="1"/>
  <c r="BF61" i="4"/>
  <c r="BG61" i="4"/>
  <c r="BH61" i="4"/>
  <c r="BI61" i="4"/>
  <c r="BS61" i="4" s="1"/>
  <c r="AD62" i="4"/>
  <c r="AE62" i="4"/>
  <c r="AF62" i="4"/>
  <c r="AG62" i="4"/>
  <c r="BL62" i="4" s="1"/>
  <c r="AH62" i="4"/>
  <c r="AI62" i="4"/>
  <c r="AJ62" i="4"/>
  <c r="AK62" i="4"/>
  <c r="BM62" i="4" s="1"/>
  <c r="AL62" i="4"/>
  <c r="AM62" i="4"/>
  <c r="AN62" i="4"/>
  <c r="AO62" i="4"/>
  <c r="BN62" i="4" s="1"/>
  <c r="AP62" i="4"/>
  <c r="AQ62" i="4"/>
  <c r="AR62" i="4"/>
  <c r="AS62" i="4"/>
  <c r="BO62" i="4" s="1"/>
  <c r="AT62" i="4"/>
  <c r="AU62" i="4"/>
  <c r="AV62" i="4"/>
  <c r="AW62" i="4"/>
  <c r="BP62" i="4" s="1"/>
  <c r="AX62" i="4"/>
  <c r="AY62" i="4"/>
  <c r="AZ62" i="4"/>
  <c r="BA62" i="4"/>
  <c r="BQ62" i="4" s="1"/>
  <c r="BB62" i="4"/>
  <c r="BC62" i="4"/>
  <c r="BD62" i="4"/>
  <c r="BE62" i="4"/>
  <c r="BR62" i="4" s="1"/>
  <c r="BF62" i="4"/>
  <c r="BG62" i="4"/>
  <c r="BH62" i="4"/>
  <c r="BI62" i="4"/>
  <c r="BS62" i="4" s="1"/>
  <c r="AD63" i="4"/>
  <c r="AE63" i="4"/>
  <c r="AF63" i="4"/>
  <c r="AG63" i="4"/>
  <c r="BL63" i="4" s="1"/>
  <c r="AH63" i="4"/>
  <c r="AI63" i="4"/>
  <c r="AJ63" i="4"/>
  <c r="AK63" i="4"/>
  <c r="BM63" i="4" s="1"/>
  <c r="AL63" i="4"/>
  <c r="AM63" i="4"/>
  <c r="AN63" i="4"/>
  <c r="AO63" i="4"/>
  <c r="BN63" i="4" s="1"/>
  <c r="AP63" i="4"/>
  <c r="AQ63" i="4"/>
  <c r="AR63" i="4"/>
  <c r="AS63" i="4"/>
  <c r="BO63" i="4" s="1"/>
  <c r="AT63" i="4"/>
  <c r="AU63" i="4"/>
  <c r="AV63" i="4"/>
  <c r="AW63" i="4"/>
  <c r="BP63" i="4" s="1"/>
  <c r="AX63" i="4"/>
  <c r="AY63" i="4"/>
  <c r="AZ63" i="4"/>
  <c r="BA63" i="4"/>
  <c r="BQ63" i="4" s="1"/>
  <c r="BB63" i="4"/>
  <c r="BC63" i="4"/>
  <c r="BD63" i="4"/>
  <c r="BE63" i="4"/>
  <c r="BR63" i="4" s="1"/>
  <c r="BF63" i="4"/>
  <c r="BG63" i="4"/>
  <c r="BH63" i="4"/>
  <c r="BI63" i="4"/>
  <c r="BS63" i="4" s="1"/>
  <c r="AD64" i="4"/>
  <c r="AE64" i="4"/>
  <c r="AF64" i="4"/>
  <c r="AG64" i="4"/>
  <c r="BL64" i="4" s="1"/>
  <c r="AH64" i="4"/>
  <c r="AI64" i="4"/>
  <c r="AJ64" i="4"/>
  <c r="AK64" i="4"/>
  <c r="BM64" i="4" s="1"/>
  <c r="AL64" i="4"/>
  <c r="AM64" i="4"/>
  <c r="AN64" i="4"/>
  <c r="AO64" i="4"/>
  <c r="BN64" i="4" s="1"/>
  <c r="AP64" i="4"/>
  <c r="AQ64" i="4"/>
  <c r="AR64" i="4"/>
  <c r="AS64" i="4"/>
  <c r="BO64" i="4" s="1"/>
  <c r="AT64" i="4"/>
  <c r="AU64" i="4"/>
  <c r="AV64" i="4"/>
  <c r="AW64" i="4"/>
  <c r="BP64" i="4" s="1"/>
  <c r="AX64" i="4"/>
  <c r="AY64" i="4"/>
  <c r="AZ64" i="4"/>
  <c r="BA64" i="4"/>
  <c r="BQ64" i="4" s="1"/>
  <c r="BB64" i="4"/>
  <c r="BC64" i="4"/>
  <c r="BD64" i="4"/>
  <c r="BE64" i="4"/>
  <c r="BR64" i="4" s="1"/>
  <c r="BF64" i="4"/>
  <c r="BG64" i="4"/>
  <c r="BH64" i="4"/>
  <c r="BI64" i="4"/>
  <c r="BS64" i="4" s="1"/>
  <c r="AD65" i="4"/>
  <c r="AE65" i="4"/>
  <c r="AF65" i="4"/>
  <c r="AH65" i="4"/>
  <c r="AI65" i="4"/>
  <c r="AJ65" i="4"/>
  <c r="AK65" i="4"/>
  <c r="BM65" i="4" s="1"/>
  <c r="AL65" i="4"/>
  <c r="AM65" i="4"/>
  <c r="AN65" i="4"/>
  <c r="AP65" i="4"/>
  <c r="AQ65" i="4"/>
  <c r="AR65" i="4"/>
  <c r="AT65" i="4"/>
  <c r="AU65" i="4"/>
  <c r="AV65" i="4"/>
  <c r="AX65" i="4"/>
  <c r="AY65" i="4"/>
  <c r="AZ65" i="4"/>
  <c r="BB65" i="4"/>
  <c r="BC65" i="4"/>
  <c r="BD65" i="4"/>
  <c r="BF65" i="4"/>
  <c r="BG65" i="4"/>
  <c r="BH65" i="4"/>
  <c r="AD66" i="4"/>
  <c r="AE66" i="4"/>
  <c r="AF66" i="4"/>
  <c r="AG66" i="4"/>
  <c r="AH66" i="4"/>
  <c r="AI66" i="4"/>
  <c r="AJ66" i="4"/>
  <c r="AK66" i="4"/>
  <c r="BM66" i="4" s="1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AD67" i="4"/>
  <c r="AE67" i="4"/>
  <c r="AF67" i="4"/>
  <c r="AG67" i="4"/>
  <c r="AH67" i="4"/>
  <c r="AI67" i="4"/>
  <c r="AJ67" i="4"/>
  <c r="AK67" i="4"/>
  <c r="BM67" i="4" s="1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AD68" i="4"/>
  <c r="AE68" i="4"/>
  <c r="AF68" i="4"/>
  <c r="AG68" i="4"/>
  <c r="AH68" i="4"/>
  <c r="AI68" i="4"/>
  <c r="AJ68" i="4"/>
  <c r="AK68" i="4"/>
  <c r="BM68" i="4" s="1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AD69" i="4"/>
  <c r="AE69" i="4"/>
  <c r="AF69" i="4"/>
  <c r="AG69" i="4"/>
  <c r="AH69" i="4"/>
  <c r="AI69" i="4"/>
  <c r="AJ69" i="4"/>
  <c r="AK69" i="4"/>
  <c r="BM69" i="4" s="1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AD70" i="4"/>
  <c r="AE70" i="4"/>
  <c r="AF70" i="4"/>
  <c r="AG70" i="4"/>
  <c r="AH70" i="4"/>
  <c r="AI70" i="4"/>
  <c r="AJ70" i="4"/>
  <c r="AK70" i="4"/>
  <c r="BM70" i="4" s="1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AD71" i="4"/>
  <c r="AE71" i="4"/>
  <c r="AF71" i="4"/>
  <c r="AG71" i="4"/>
  <c r="AH71" i="4"/>
  <c r="AI71" i="4"/>
  <c r="AJ71" i="4"/>
  <c r="AK71" i="4"/>
  <c r="BM71" i="4" s="1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AD72" i="4"/>
  <c r="AE72" i="4"/>
  <c r="AF72" i="4"/>
  <c r="AG72" i="4"/>
  <c r="AH72" i="4"/>
  <c r="AI72" i="4"/>
  <c r="AJ72" i="4"/>
  <c r="AK72" i="4"/>
  <c r="BM72" i="4" s="1"/>
  <c r="AL72" i="4"/>
  <c r="AM72" i="4"/>
  <c r="AN72" i="4"/>
  <c r="AO72" i="4"/>
  <c r="AP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AD73" i="4"/>
  <c r="AE73" i="4"/>
  <c r="AF73" i="4"/>
  <c r="AG73" i="4"/>
  <c r="AH73" i="4"/>
  <c r="AI73" i="4"/>
  <c r="AJ73" i="4"/>
  <c r="AK73" i="4"/>
  <c r="BM73" i="4" s="1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B66" i="4"/>
  <c r="B67" i="4"/>
  <c r="B68" i="4"/>
  <c r="B69" i="4"/>
  <c r="B70" i="4"/>
  <c r="B71" i="4"/>
  <c r="B72" i="4"/>
  <c r="B73" i="4"/>
  <c r="A16" i="4"/>
  <c r="A17" i="4"/>
  <c r="A18" i="4"/>
  <c r="A19" i="4"/>
  <c r="A20" i="4"/>
  <c r="DC79" i="3"/>
  <c r="BT64" i="4" l="1"/>
  <c r="BT63" i="4"/>
  <c r="BT62" i="4"/>
  <c r="BT61" i="4"/>
  <c r="BT60" i="4"/>
  <c r="BT59" i="4"/>
  <c r="BT58" i="4"/>
  <c r="BT57" i="4"/>
  <c r="DC72" i="4"/>
  <c r="DC71" i="4"/>
  <c r="DC70" i="4"/>
  <c r="DC69" i="4"/>
  <c r="DC68" i="4"/>
  <c r="DC67" i="4"/>
  <c r="DC66" i="4"/>
  <c r="DC73" i="4"/>
  <c r="DC65" i="4"/>
  <c r="DC64" i="4"/>
  <c r="DC63" i="4"/>
  <c r="DC62" i="4"/>
  <c r="DC61" i="4"/>
  <c r="DC60" i="4"/>
  <c r="DC59" i="4"/>
  <c r="DC58" i="4"/>
  <c r="DC57" i="4"/>
  <c r="DC56" i="4"/>
  <c r="DC55" i="4"/>
  <c r="CF54" i="3"/>
  <c r="BE65" i="4"/>
  <c r="BR65" i="4" s="1"/>
  <c r="AS65" i="4"/>
  <c r="BO65" i="4" s="1"/>
  <c r="AS74" i="3"/>
  <c r="CE54" i="3"/>
  <c r="X39" i="3"/>
  <c r="BJ39" i="3" s="1"/>
  <c r="AO65" i="4"/>
  <c r="BN65" i="4" s="1"/>
  <c r="BI74" i="3"/>
  <c r="BI65" i="4"/>
  <c r="BS65" i="4" s="1"/>
  <c r="AG74" i="3"/>
  <c r="AG65" i="4"/>
  <c r="BL65" i="4" s="1"/>
  <c r="BA74" i="3"/>
  <c r="AW74" i="3"/>
  <c r="BJ74" i="3"/>
  <c r="CY65" i="3"/>
  <c r="CY74" i="3" s="1"/>
  <c r="BT65" i="3"/>
  <c r="BA65" i="4"/>
  <c r="BQ65" i="4" s="1"/>
  <c r="AW65" i="4"/>
  <c r="BP65" i="4" s="1"/>
  <c r="CV74" i="3"/>
  <c r="BE74" i="3"/>
  <c r="AO74" i="3"/>
  <c r="CF55" i="3"/>
  <c r="BT72" i="3"/>
  <c r="BN74" i="3"/>
  <c r="CE57" i="3"/>
  <c r="DC30" i="3"/>
  <c r="DL30" i="3"/>
  <c r="CF59" i="3"/>
  <c r="CC74" i="3"/>
  <c r="BS74" i="3"/>
  <c r="CF61" i="3"/>
  <c r="BO74" i="3"/>
  <c r="BY74" i="3"/>
  <c r="CP74" i="3"/>
  <c r="CF62" i="3"/>
  <c r="BT70" i="3"/>
  <c r="CE55" i="3"/>
  <c r="CF67" i="3"/>
  <c r="CE62" i="3"/>
  <c r="CF63" i="3"/>
  <c r="BT68" i="3"/>
  <c r="BW74" i="3"/>
  <c r="CD74" i="3"/>
  <c r="BT71" i="3"/>
  <c r="BL74" i="3"/>
  <c r="BE30" i="3"/>
  <c r="BX74" i="3"/>
  <c r="BZ74" i="3"/>
  <c r="CB74" i="3"/>
  <c r="CA74" i="3"/>
  <c r="BR74" i="3"/>
  <c r="BQ74" i="3"/>
  <c r="BP74" i="3"/>
  <c r="AO30" i="3"/>
  <c r="BT54" i="3"/>
  <c r="DU30" i="3"/>
  <c r="CY39" i="3"/>
  <c r="CE59" i="3"/>
  <c r="CF64" i="3"/>
  <c r="CE64" i="3"/>
  <c r="BT67" i="3"/>
  <c r="CF57" i="3"/>
  <c r="BT69" i="3"/>
  <c r="CE72" i="3"/>
  <c r="CF72" i="3"/>
  <c r="CE61" i="3"/>
  <c r="CE67" i="3"/>
  <c r="BT66" i="3"/>
  <c r="CF58" i="3"/>
  <c r="CE58" i="3"/>
  <c r="CF73" i="3"/>
  <c r="CE73" i="3"/>
  <c r="CE66" i="3"/>
  <c r="CF66" i="3"/>
  <c r="CE68" i="3"/>
  <c r="CF68" i="3"/>
  <c r="BT73" i="3"/>
  <c r="CF69" i="3"/>
  <c r="CE69" i="3"/>
  <c r="CF60" i="3"/>
  <c r="CE60" i="3"/>
  <c r="CE65" i="3"/>
  <c r="CF65" i="3"/>
  <c r="CE70" i="3"/>
  <c r="CF70" i="3"/>
  <c r="CE71" i="3"/>
  <c r="CF71" i="3"/>
  <c r="CF56" i="3"/>
  <c r="CE56" i="3"/>
  <c r="CE63" i="3"/>
  <c r="AO54" i="4"/>
  <c r="BN54" i="4" s="1"/>
  <c r="BT65" i="4" l="1"/>
  <c r="CD56" i="4"/>
  <c r="BZ56" i="4"/>
  <c r="CC56" i="4"/>
  <c r="BY56" i="4"/>
  <c r="CA56" i="4"/>
  <c r="BW56" i="4"/>
  <c r="BX56" i="4"/>
  <c r="CB56" i="4"/>
  <c r="CB64" i="4"/>
  <c r="BX64" i="4"/>
  <c r="CA64" i="4"/>
  <c r="BZ64" i="4"/>
  <c r="BW64" i="4"/>
  <c r="CC64" i="4"/>
  <c r="CD64" i="4"/>
  <c r="BY64" i="4"/>
  <c r="CD71" i="4"/>
  <c r="BZ71" i="4"/>
  <c r="BP71" i="4"/>
  <c r="BL71" i="4"/>
  <c r="BY71" i="4"/>
  <c r="BR71" i="4"/>
  <c r="CC71" i="4"/>
  <c r="BX71" i="4"/>
  <c r="BQ71" i="4"/>
  <c r="CA71" i="4"/>
  <c r="BN71" i="4"/>
  <c r="BS71" i="4"/>
  <c r="BW71" i="4"/>
  <c r="CB71" i="4"/>
  <c r="BO71" i="4"/>
  <c r="CD58" i="4"/>
  <c r="BZ58" i="4"/>
  <c r="CC58" i="4"/>
  <c r="BY58" i="4"/>
  <c r="BW58" i="4"/>
  <c r="CA58" i="4"/>
  <c r="CB58" i="4"/>
  <c r="BX58" i="4"/>
  <c r="CB62" i="4"/>
  <c r="BX62" i="4"/>
  <c r="CC62" i="4"/>
  <c r="BW62" i="4"/>
  <c r="CA62" i="4"/>
  <c r="CD62" i="4"/>
  <c r="BY62" i="4"/>
  <c r="BZ62" i="4"/>
  <c r="CD73" i="4"/>
  <c r="BZ73" i="4"/>
  <c r="BP73" i="4"/>
  <c r="BL73" i="4"/>
  <c r="CC73" i="4"/>
  <c r="BX73" i="4"/>
  <c r="BQ73" i="4"/>
  <c r="CB73" i="4"/>
  <c r="BW73" i="4"/>
  <c r="BO73" i="4"/>
  <c r="BY73" i="4"/>
  <c r="BR73" i="4"/>
  <c r="BS73" i="4"/>
  <c r="CA73" i="4"/>
  <c r="BN73" i="4"/>
  <c r="CD69" i="4"/>
  <c r="BZ69" i="4"/>
  <c r="BP69" i="4"/>
  <c r="BL69" i="4"/>
  <c r="CA69" i="4"/>
  <c r="BS69" i="4"/>
  <c r="BN69" i="4"/>
  <c r="BY69" i="4"/>
  <c r="BR69" i="4"/>
  <c r="BW69" i="4"/>
  <c r="CB69" i="4"/>
  <c r="BO69" i="4"/>
  <c r="BX69" i="4"/>
  <c r="CC69" i="4"/>
  <c r="BQ69" i="4"/>
  <c r="CB55" i="4"/>
  <c r="BX55" i="4"/>
  <c r="CA55" i="4"/>
  <c r="BW55" i="4"/>
  <c r="BY55" i="4"/>
  <c r="CC55" i="4"/>
  <c r="CD55" i="4"/>
  <c r="BZ55" i="4"/>
  <c r="CB59" i="4"/>
  <c r="BX59" i="4"/>
  <c r="CA59" i="4"/>
  <c r="BW59" i="4"/>
  <c r="BY59" i="4"/>
  <c r="CC59" i="4"/>
  <c r="CD59" i="4"/>
  <c r="BZ59" i="4"/>
  <c r="CD63" i="4"/>
  <c r="BZ63" i="4"/>
  <c r="BY63" i="4"/>
  <c r="CC63" i="4"/>
  <c r="BX63" i="4"/>
  <c r="CA63" i="4"/>
  <c r="BW63" i="4"/>
  <c r="CB63" i="4"/>
  <c r="CB66" i="4"/>
  <c r="BX66" i="4"/>
  <c r="BR66" i="4"/>
  <c r="BN66" i="4"/>
  <c r="CC66" i="4"/>
  <c r="BW66" i="4"/>
  <c r="BP66" i="4"/>
  <c r="CA66" i="4"/>
  <c r="BO66" i="4"/>
  <c r="CD66" i="4"/>
  <c r="BQ66" i="4"/>
  <c r="BY66" i="4"/>
  <c r="BL66" i="4"/>
  <c r="BZ66" i="4"/>
  <c r="BS66" i="4"/>
  <c r="CB70" i="4"/>
  <c r="BX70" i="4"/>
  <c r="BR70" i="4"/>
  <c r="BN70" i="4"/>
  <c r="BZ70" i="4"/>
  <c r="BS70" i="4"/>
  <c r="CD70" i="4"/>
  <c r="BY70" i="4"/>
  <c r="BQ70" i="4"/>
  <c r="BL70" i="4"/>
  <c r="CC70" i="4"/>
  <c r="BP70" i="4"/>
  <c r="BW70" i="4"/>
  <c r="BO70" i="4"/>
  <c r="CA70" i="4"/>
  <c r="CD60" i="4"/>
  <c r="BZ60" i="4"/>
  <c r="CC60" i="4"/>
  <c r="BY60" i="4"/>
  <c r="CA60" i="4"/>
  <c r="BW60" i="4"/>
  <c r="BX60" i="4"/>
  <c r="CB60" i="4"/>
  <c r="CD67" i="4"/>
  <c r="BZ67" i="4"/>
  <c r="BP67" i="4"/>
  <c r="BL67" i="4"/>
  <c r="CB67" i="4"/>
  <c r="BW67" i="4"/>
  <c r="BO67" i="4"/>
  <c r="CA67" i="4"/>
  <c r="BS67" i="4"/>
  <c r="BN67" i="4"/>
  <c r="CC67" i="4"/>
  <c r="BQ67" i="4"/>
  <c r="BX67" i="4"/>
  <c r="BY67" i="4"/>
  <c r="BR67" i="4"/>
  <c r="CB57" i="4"/>
  <c r="BX57" i="4"/>
  <c r="CA57" i="4"/>
  <c r="BW57" i="4"/>
  <c r="CC57" i="4"/>
  <c r="BY57" i="4"/>
  <c r="BZ57" i="4"/>
  <c r="CD57" i="4"/>
  <c r="CD61" i="4"/>
  <c r="BZ61" i="4"/>
  <c r="CA61" i="4"/>
  <c r="BY61" i="4"/>
  <c r="BW61" i="4"/>
  <c r="CB61" i="4"/>
  <c r="CC61" i="4"/>
  <c r="BX61" i="4"/>
  <c r="CD65" i="4"/>
  <c r="BZ65" i="4"/>
  <c r="CC65" i="4"/>
  <c r="BX65" i="4"/>
  <c r="CB65" i="4"/>
  <c r="BW65" i="4"/>
  <c r="BY65" i="4"/>
  <c r="CA65" i="4"/>
  <c r="CB68" i="4"/>
  <c r="BX68" i="4"/>
  <c r="BR68" i="4"/>
  <c r="BN68" i="4"/>
  <c r="CA68" i="4"/>
  <c r="BO68" i="4"/>
  <c r="BZ68" i="4"/>
  <c r="BS68" i="4"/>
  <c r="BY68" i="4"/>
  <c r="CD68" i="4"/>
  <c r="BQ68" i="4"/>
  <c r="CC68" i="4"/>
  <c r="BL68" i="4"/>
  <c r="BP68" i="4"/>
  <c r="BW68" i="4"/>
  <c r="CB72" i="4"/>
  <c r="BX72" i="4"/>
  <c r="BR72" i="4"/>
  <c r="BN72" i="4"/>
  <c r="CD72" i="4"/>
  <c r="BY72" i="4"/>
  <c r="BQ72" i="4"/>
  <c r="BL72" i="4"/>
  <c r="CC72" i="4"/>
  <c r="BW72" i="4"/>
  <c r="BP72" i="4"/>
  <c r="BZ72" i="4"/>
  <c r="BS72" i="4"/>
  <c r="CA72" i="4"/>
  <c r="BO72" i="4"/>
  <c r="BE39" i="3"/>
  <c r="BI39" i="3"/>
  <c r="AW39" i="3"/>
  <c r="BA39" i="3"/>
  <c r="AK39" i="3"/>
  <c r="AO74" i="4"/>
  <c r="BT74" i="3"/>
  <c r="CE74" i="3"/>
  <c r="Y30" i="3"/>
  <c r="AC92" i="4"/>
  <c r="B92" i="4"/>
  <c r="B91" i="4"/>
  <c r="AD86" i="4"/>
  <c r="AD84" i="4"/>
  <c r="B84" i="4"/>
  <c r="AF84" i="4"/>
  <c r="J84" i="4"/>
  <c r="BT66" i="4" l="1"/>
  <c r="CE65" i="4"/>
  <c r="CF65" i="4"/>
  <c r="CE63" i="4"/>
  <c r="CF63" i="4"/>
  <c r="CF69" i="4"/>
  <c r="CE69" i="4"/>
  <c r="CE73" i="4"/>
  <c r="CF73" i="4"/>
  <c r="CE58" i="4"/>
  <c r="CF58" i="4"/>
  <c r="BT71" i="4"/>
  <c r="CF72" i="4"/>
  <c r="CE72" i="4"/>
  <c r="BT68" i="4"/>
  <c r="CF61" i="4"/>
  <c r="CE61" i="4"/>
  <c r="BT67" i="4"/>
  <c r="CF66" i="4"/>
  <c r="CE66" i="4"/>
  <c r="BT73" i="4"/>
  <c r="CF62" i="4"/>
  <c r="CE62" i="4"/>
  <c r="CF57" i="4"/>
  <c r="CE57" i="4"/>
  <c r="BT70" i="4"/>
  <c r="BT69" i="4"/>
  <c r="CE56" i="4"/>
  <c r="CF56" i="4"/>
  <c r="BT72" i="4"/>
  <c r="CF68" i="4"/>
  <c r="CE68" i="4"/>
  <c r="CF67" i="4"/>
  <c r="CE67" i="4"/>
  <c r="CF60" i="4"/>
  <c r="CE60" i="4"/>
  <c r="CF70" i="4"/>
  <c r="CE70" i="4"/>
  <c r="CF59" i="4"/>
  <c r="CE59" i="4"/>
  <c r="CF55" i="4"/>
  <c r="CE55" i="4"/>
  <c r="CE71" i="4"/>
  <c r="CF71" i="4"/>
  <c r="CF64" i="4"/>
  <c r="CE64" i="4"/>
  <c r="BS39" i="3"/>
  <c r="BQ39" i="3"/>
  <c r="BR39" i="3"/>
  <c r="BP39" i="3"/>
  <c r="BM39" i="3"/>
  <c r="AO39" i="3"/>
  <c r="BN39" i="3"/>
  <c r="BO39" i="3"/>
  <c r="AS39" i="3"/>
  <c r="AG39" i="3"/>
  <c r="BL39" i="3"/>
  <c r="BT39" i="3"/>
  <c r="X30" i="3"/>
  <c r="A34" i="4"/>
  <c r="B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A37" i="4"/>
  <c r="B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A38" i="4"/>
  <c r="B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G33" i="4"/>
  <c r="F33" i="4"/>
  <c r="E33" i="4"/>
  <c r="B33" i="4"/>
  <c r="A33" i="4"/>
  <c r="B32" i="4"/>
  <c r="A32" i="4"/>
  <c r="B30" i="4"/>
  <c r="B74" i="4"/>
  <c r="B55" i="4"/>
  <c r="D55" i="4"/>
  <c r="E55" i="4"/>
  <c r="F55" i="4"/>
  <c r="G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B56" i="4"/>
  <c r="D56" i="4"/>
  <c r="E56" i="4"/>
  <c r="F56" i="4"/>
  <c r="G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B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B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B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B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B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B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B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B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B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G54" i="4"/>
  <c r="F54" i="4"/>
  <c r="E54" i="4"/>
  <c r="D54" i="4"/>
  <c r="B54" i="4"/>
  <c r="A54" i="4"/>
  <c r="BH38" i="4"/>
  <c r="BG38" i="4"/>
  <c r="BF38" i="4"/>
  <c r="BH37" i="4"/>
  <c r="BG37" i="4"/>
  <c r="BF37" i="4"/>
  <c r="BH34" i="4"/>
  <c r="BG34" i="4"/>
  <c r="BF34" i="4"/>
  <c r="BH33" i="4"/>
  <c r="BG33" i="4"/>
  <c r="BF33" i="4"/>
  <c r="BD38" i="4"/>
  <c r="BC38" i="4"/>
  <c r="BB38" i="4"/>
  <c r="BD37" i="4"/>
  <c r="BC37" i="4"/>
  <c r="BB37" i="4"/>
  <c r="BD34" i="4"/>
  <c r="BC34" i="4"/>
  <c r="BB34" i="4"/>
  <c r="BD33" i="4"/>
  <c r="BC33" i="4"/>
  <c r="BB33" i="4"/>
  <c r="AZ38" i="4"/>
  <c r="AY38" i="4"/>
  <c r="AX38" i="4"/>
  <c r="AZ37" i="4"/>
  <c r="AY37" i="4"/>
  <c r="AX37" i="4"/>
  <c r="AZ34" i="4"/>
  <c r="AY34" i="4"/>
  <c r="AX34" i="4"/>
  <c r="AZ33" i="4"/>
  <c r="AY33" i="4"/>
  <c r="AX33" i="4"/>
  <c r="AV38" i="4"/>
  <c r="AU38" i="4"/>
  <c r="AT38" i="4"/>
  <c r="AV37" i="4"/>
  <c r="AU37" i="4"/>
  <c r="AT37" i="4"/>
  <c r="AV34" i="4"/>
  <c r="AU34" i="4"/>
  <c r="AT34" i="4"/>
  <c r="AV33" i="4"/>
  <c r="AU33" i="4"/>
  <c r="AT33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F25" i="4"/>
  <c r="BG25" i="4"/>
  <c r="BH25" i="4"/>
  <c r="BF26" i="4"/>
  <c r="BG26" i="4"/>
  <c r="BH26" i="4"/>
  <c r="BF27" i="4"/>
  <c r="BG27" i="4"/>
  <c r="BH27" i="4"/>
  <c r="BF28" i="4"/>
  <c r="BG28" i="4"/>
  <c r="BH28" i="4"/>
  <c r="BF29" i="4"/>
  <c r="BG29" i="4"/>
  <c r="BH29" i="4"/>
  <c r="BH24" i="4"/>
  <c r="BG24" i="4"/>
  <c r="BF24" i="4"/>
  <c r="BH54" i="4"/>
  <c r="BH74" i="4" s="1"/>
  <c r="BG54" i="4"/>
  <c r="BG74" i="4" s="1"/>
  <c r="BF54" i="4"/>
  <c r="BF74" i="4" s="1"/>
  <c r="BD54" i="4"/>
  <c r="BD74" i="4" s="1"/>
  <c r="BC54" i="4"/>
  <c r="BC74" i="4" s="1"/>
  <c r="BB54" i="4"/>
  <c r="BB74" i="4" s="1"/>
  <c r="AZ54" i="4"/>
  <c r="AZ74" i="4" s="1"/>
  <c r="AY54" i="4"/>
  <c r="AY74" i="4" s="1"/>
  <c r="AX54" i="4"/>
  <c r="AX74" i="4" s="1"/>
  <c r="AV54" i="4"/>
  <c r="AV74" i="4" s="1"/>
  <c r="AU54" i="4"/>
  <c r="AU74" i="4" s="1"/>
  <c r="AT54" i="4"/>
  <c r="AT74" i="4" s="1"/>
  <c r="AR54" i="4"/>
  <c r="AQ54" i="4"/>
  <c r="AP54" i="4"/>
  <c r="AN54" i="4"/>
  <c r="AM54" i="4"/>
  <c r="AL54" i="4"/>
  <c r="AJ54" i="4"/>
  <c r="AI54" i="4"/>
  <c r="AH54" i="4"/>
  <c r="AF54" i="4"/>
  <c r="AE54" i="4"/>
  <c r="AD54" i="4"/>
  <c r="DC33" i="4" l="1"/>
  <c r="CD33" i="4" s="1"/>
  <c r="AA24" i="4"/>
  <c r="AB25" i="4"/>
  <c r="Z27" i="4"/>
  <c r="AC27" i="4" s="1"/>
  <c r="AA28" i="4"/>
  <c r="AB29" i="4"/>
  <c r="DC54" i="4"/>
  <c r="CD54" i="4" s="1"/>
  <c r="CD74" i="4" s="1"/>
  <c r="AB24" i="4"/>
  <c r="Z26" i="4"/>
  <c r="AA27" i="4"/>
  <c r="AB28" i="4"/>
  <c r="Z25" i="4"/>
  <c r="AA26" i="4"/>
  <c r="AB27" i="4"/>
  <c r="Z29" i="4"/>
  <c r="Z24" i="4"/>
  <c r="AA25" i="4"/>
  <c r="AB26" i="4"/>
  <c r="Z28" i="4"/>
  <c r="AA29" i="4"/>
  <c r="BP82" i="4"/>
  <c r="BL82" i="4"/>
  <c r="BR82" i="4"/>
  <c r="BN82" i="4"/>
  <c r="BM82" i="4"/>
  <c r="BS82" i="4"/>
  <c r="BQ82" i="4"/>
  <c r="BO82" i="4"/>
  <c r="CX64" i="4"/>
  <c r="CT64" i="4"/>
  <c r="CW64" i="4"/>
  <c r="CR64" i="4"/>
  <c r="CV64" i="4"/>
  <c r="CQ64" i="4"/>
  <c r="CS64" i="4"/>
  <c r="CU64" i="4"/>
  <c r="CO64" i="4"/>
  <c r="CK64" i="4"/>
  <c r="CL64" i="4"/>
  <c r="CJ64" i="4"/>
  <c r="CH64" i="4"/>
  <c r="CN64" i="4"/>
  <c r="CM64" i="4"/>
  <c r="CI64" i="4"/>
  <c r="CX62" i="4"/>
  <c r="CT62" i="4"/>
  <c r="CW62" i="4"/>
  <c r="CR62" i="4"/>
  <c r="CV62" i="4"/>
  <c r="CQ62" i="4"/>
  <c r="CU62" i="4"/>
  <c r="CS62" i="4"/>
  <c r="CO62" i="4"/>
  <c r="CK62" i="4"/>
  <c r="CL62" i="4"/>
  <c r="CJ62" i="4"/>
  <c r="CM62" i="4"/>
  <c r="CI62" i="4"/>
  <c r="CH62" i="4"/>
  <c r="CN62" i="4"/>
  <c r="CX60" i="4"/>
  <c r="CT60" i="4"/>
  <c r="CW60" i="4"/>
  <c r="CR60" i="4"/>
  <c r="CV60" i="4"/>
  <c r="CQ60" i="4"/>
  <c r="CS60" i="4"/>
  <c r="CU60" i="4"/>
  <c r="CO60" i="4"/>
  <c r="CK60" i="4"/>
  <c r="CL60" i="4"/>
  <c r="CJ60" i="4"/>
  <c r="CH60" i="4"/>
  <c r="CN60" i="4"/>
  <c r="CM60" i="4"/>
  <c r="CI60" i="4"/>
  <c r="BP81" i="4"/>
  <c r="BL81" i="4"/>
  <c r="BR81" i="4"/>
  <c r="BN81" i="4"/>
  <c r="BM81" i="4"/>
  <c r="BS81" i="4"/>
  <c r="BQ81" i="4"/>
  <c r="BO81" i="4"/>
  <c r="CU58" i="4"/>
  <c r="CQ58" i="4"/>
  <c r="CX58" i="4"/>
  <c r="CT58" i="4"/>
  <c r="CR58" i="4"/>
  <c r="CW58" i="4"/>
  <c r="CV58" i="4"/>
  <c r="CS58" i="4"/>
  <c r="CL58" i="4"/>
  <c r="CH58" i="4"/>
  <c r="CO58" i="4"/>
  <c r="CK58" i="4"/>
  <c r="CI58" i="4"/>
  <c r="CN58" i="4"/>
  <c r="CM58" i="4"/>
  <c r="CJ58" i="4"/>
  <c r="BP84" i="4"/>
  <c r="BL84" i="4"/>
  <c r="BR84" i="4"/>
  <c r="BN84" i="4"/>
  <c r="BM84" i="4"/>
  <c r="BS84" i="4"/>
  <c r="BQ84" i="4"/>
  <c r="BO84" i="4"/>
  <c r="BP80" i="4"/>
  <c r="BL80" i="4"/>
  <c r="BR80" i="4"/>
  <c r="BN80" i="4"/>
  <c r="BM80" i="4"/>
  <c r="BS80" i="4"/>
  <c r="BQ80" i="4"/>
  <c r="BO80" i="4"/>
  <c r="CV65" i="4"/>
  <c r="CR65" i="4"/>
  <c r="CX65" i="4"/>
  <c r="CT65" i="4"/>
  <c r="CS65" i="4"/>
  <c r="CQ65" i="4"/>
  <c r="CW65" i="4"/>
  <c r="CU65" i="4"/>
  <c r="CM65" i="4"/>
  <c r="CI65" i="4"/>
  <c r="CO65" i="4"/>
  <c r="CK65" i="4"/>
  <c r="CJ65" i="4"/>
  <c r="CH65" i="4"/>
  <c r="CN65" i="4"/>
  <c r="CL65" i="4"/>
  <c r="CX63" i="4"/>
  <c r="CT63" i="4"/>
  <c r="CU63" i="4"/>
  <c r="CS63" i="4"/>
  <c r="CV63" i="4"/>
  <c r="CR63" i="4"/>
  <c r="CQ63" i="4"/>
  <c r="CW63" i="4"/>
  <c r="CO63" i="4"/>
  <c r="CK63" i="4"/>
  <c r="CN63" i="4"/>
  <c r="CI63" i="4"/>
  <c r="CM63" i="4"/>
  <c r="CH63" i="4"/>
  <c r="CJ63" i="4"/>
  <c r="CL63" i="4"/>
  <c r="CX61" i="4"/>
  <c r="CT61" i="4"/>
  <c r="CU61" i="4"/>
  <c r="CS61" i="4"/>
  <c r="CQ61" i="4"/>
  <c r="CW61" i="4"/>
  <c r="CV61" i="4"/>
  <c r="CR61" i="4"/>
  <c r="CO61" i="4"/>
  <c r="CK61" i="4"/>
  <c r="CN61" i="4"/>
  <c r="CI61" i="4"/>
  <c r="CM61" i="4"/>
  <c r="CH61" i="4"/>
  <c r="CL61" i="4"/>
  <c r="CJ61" i="4"/>
  <c r="CX59" i="4"/>
  <c r="CT59" i="4"/>
  <c r="CU59" i="4"/>
  <c r="CS59" i="4"/>
  <c r="CV59" i="4"/>
  <c r="CR59" i="4"/>
  <c r="CQ59" i="4"/>
  <c r="CW59" i="4"/>
  <c r="CO59" i="4"/>
  <c r="CK59" i="4"/>
  <c r="CN59" i="4"/>
  <c r="CI59" i="4"/>
  <c r="CM59" i="4"/>
  <c r="CH59" i="4"/>
  <c r="CJ59" i="4"/>
  <c r="CL59" i="4"/>
  <c r="BP83" i="4"/>
  <c r="BL83" i="4"/>
  <c r="BR83" i="4"/>
  <c r="BN83" i="4"/>
  <c r="BM83" i="4"/>
  <c r="BS83" i="4"/>
  <c r="BQ83" i="4"/>
  <c r="BO83" i="4"/>
  <c r="CW56" i="4"/>
  <c r="CS56" i="4"/>
  <c r="CV56" i="4"/>
  <c r="CV74" i="4" s="1"/>
  <c r="CR56" i="4"/>
  <c r="CU56" i="4"/>
  <c r="CQ56" i="4"/>
  <c r="CX56" i="4"/>
  <c r="CX74" i="4" s="1"/>
  <c r="CT56" i="4"/>
  <c r="CT74" i="4" s="1"/>
  <c r="DC26" i="4"/>
  <c r="CB33" i="4"/>
  <c r="BW33" i="4"/>
  <c r="CA33" i="4"/>
  <c r="DC37" i="4"/>
  <c r="DC25" i="4"/>
  <c r="DC29" i="4"/>
  <c r="DC38" i="4"/>
  <c r="BZ54" i="4"/>
  <c r="BZ74" i="4" s="1"/>
  <c r="BY54" i="4"/>
  <c r="BY74" i="4" s="1"/>
  <c r="CB54" i="4"/>
  <c r="CB74" i="4" s="1"/>
  <c r="CC54" i="4"/>
  <c r="CC74" i="4" s="1"/>
  <c r="BX54" i="4"/>
  <c r="BX74" i="4" s="1"/>
  <c r="CA54" i="4"/>
  <c r="CA74" i="4" s="1"/>
  <c r="DC24" i="4"/>
  <c r="DC28" i="4"/>
  <c r="DC27" i="4"/>
  <c r="DC34" i="4"/>
  <c r="AE21" i="4"/>
  <c r="AI21" i="4"/>
  <c r="AQ21" i="4"/>
  <c r="AY21" i="4"/>
  <c r="BG21" i="4"/>
  <c r="AL21" i="4"/>
  <c r="AR21" i="4"/>
  <c r="BH21" i="4"/>
  <c r="AM21" i="4"/>
  <c r="AU21" i="4"/>
  <c r="BC21" i="4"/>
  <c r="AJ21" i="4"/>
  <c r="AT21" i="4"/>
  <c r="AZ21" i="4"/>
  <c r="BB21" i="4"/>
  <c r="AF21" i="4"/>
  <c r="AH21" i="4"/>
  <c r="AN21" i="4"/>
  <c r="AP21" i="4"/>
  <c r="AV21" i="4"/>
  <c r="AX21" i="4"/>
  <c r="BD21" i="4"/>
  <c r="BF21" i="4"/>
  <c r="AC30" i="3"/>
  <c r="X74" i="4"/>
  <c r="O16" i="4"/>
  <c r="P16" i="4"/>
  <c r="O17" i="4"/>
  <c r="P17" i="4"/>
  <c r="O18" i="4"/>
  <c r="P18" i="4"/>
  <c r="O19" i="4"/>
  <c r="P19" i="4"/>
  <c r="O20" i="4"/>
  <c r="P20" i="4"/>
  <c r="O15" i="4"/>
  <c r="P15" i="4"/>
  <c r="X16" i="4"/>
  <c r="Y16" i="4" s="1"/>
  <c r="X17" i="4"/>
  <c r="Y17" i="4" s="1"/>
  <c r="BL17" i="4" s="1"/>
  <c r="X18" i="4"/>
  <c r="Y18" i="4" s="1"/>
  <c r="BL18" i="4" s="1"/>
  <c r="X19" i="4"/>
  <c r="Y19" i="4" s="1"/>
  <c r="BL19" i="4" s="1"/>
  <c r="X20" i="4"/>
  <c r="Y20" i="4" s="1"/>
  <c r="BL20" i="4" s="1"/>
  <c r="X15" i="4"/>
  <c r="Y15" i="4" s="1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S15" i="4"/>
  <c r="T15" i="4"/>
  <c r="U15" i="4"/>
  <c r="V15" i="4"/>
  <c r="W15" i="4"/>
  <c r="R15" i="4"/>
  <c r="Q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16" i="4"/>
  <c r="E16" i="4"/>
  <c r="F16" i="4"/>
  <c r="G16" i="4"/>
  <c r="E15" i="4"/>
  <c r="F15" i="4"/>
  <c r="G15" i="4"/>
  <c r="D15" i="4"/>
  <c r="A15" i="4"/>
  <c r="BG26" i="5"/>
  <c r="BF26" i="5"/>
  <c r="BE26" i="5"/>
  <c r="BD26" i="5"/>
  <c r="BC26" i="5"/>
  <c r="BB26" i="5"/>
  <c r="BH25" i="5"/>
  <c r="BH24" i="5"/>
  <c r="BH23" i="5"/>
  <c r="BH22" i="5"/>
  <c r="AD39" i="4"/>
  <c r="AE39" i="4"/>
  <c r="AH39" i="4"/>
  <c r="AI39" i="4"/>
  <c r="AL39" i="4"/>
  <c r="AM39" i="4"/>
  <c r="AP39" i="4"/>
  <c r="AQ39" i="4"/>
  <c r="AT39" i="4"/>
  <c r="AU39" i="4"/>
  <c r="AU51" i="4" s="1"/>
  <c r="AU77" i="4" s="1"/>
  <c r="AB37" i="4"/>
  <c r="AX39" i="4"/>
  <c r="AY39" i="4"/>
  <c r="AA38" i="4"/>
  <c r="BC39" i="4"/>
  <c r="BD39" i="4"/>
  <c r="BF39" i="4"/>
  <c r="BG39" i="4"/>
  <c r="AB38" i="4"/>
  <c r="BH39" i="4"/>
  <c r="BB39" i="4"/>
  <c r="AV39" i="4"/>
  <c r="AB17" i="4"/>
  <c r="AA20" i="4"/>
  <c r="AA15" i="4"/>
  <c r="AB16" i="4"/>
  <c r="AB20" i="4"/>
  <c r="AD21" i="4"/>
  <c r="B77" i="4"/>
  <c r="Z38" i="4"/>
  <c r="AC38" i="4" s="1"/>
  <c r="BJ38" i="4" s="1"/>
  <c r="Y38" i="4"/>
  <c r="Y37" i="4"/>
  <c r="AB34" i="4"/>
  <c r="Y34" i="4"/>
  <c r="AA33" i="4"/>
  <c r="Z33" i="4"/>
  <c r="Y33" i="4"/>
  <c r="BX33" i="4" s="1"/>
  <c r="BI29" i="4"/>
  <c r="BK29" i="4"/>
  <c r="BE28" i="4"/>
  <c r="BA28" i="4"/>
  <c r="BK28" i="4"/>
  <c r="BI27" i="4"/>
  <c r="BE27" i="4"/>
  <c r="BK27" i="4"/>
  <c r="BK26" i="4"/>
  <c r="BK25" i="4"/>
  <c r="BK24" i="4"/>
  <c r="BK73" i="4"/>
  <c r="Y73" i="4"/>
  <c r="BK72" i="4"/>
  <c r="Y72" i="4"/>
  <c r="BK71" i="4"/>
  <c r="Y71" i="4"/>
  <c r="BK70" i="4"/>
  <c r="Y70" i="4"/>
  <c r="BK69" i="4"/>
  <c r="Y69" i="4"/>
  <c r="BK68" i="4"/>
  <c r="Y68" i="4"/>
  <c r="BK67" i="4"/>
  <c r="Y67" i="4"/>
  <c r="BK66" i="4"/>
  <c r="Y66" i="4"/>
  <c r="BK65" i="4"/>
  <c r="Y65" i="4"/>
  <c r="BK64" i="4"/>
  <c r="Y64" i="4"/>
  <c r="BK63" i="4"/>
  <c r="Y63" i="4"/>
  <c r="BK62" i="4"/>
  <c r="Y62" i="4"/>
  <c r="BK61" i="4"/>
  <c r="Y61" i="4"/>
  <c r="BK60" i="4"/>
  <c r="Y60" i="4"/>
  <c r="BK59" i="4"/>
  <c r="Y59" i="4"/>
  <c r="BK58" i="4"/>
  <c r="Y58" i="4"/>
  <c r="BK57" i="4"/>
  <c r="Y57" i="4"/>
  <c r="BK56" i="4"/>
  <c r="Y56" i="4"/>
  <c r="BN56" i="4" s="1"/>
  <c r="BK55" i="4"/>
  <c r="Y55" i="4"/>
  <c r="BM55" i="4" s="1"/>
  <c r="BK54" i="4"/>
  <c r="Y54" i="4"/>
  <c r="BK20" i="4"/>
  <c r="BK19" i="4"/>
  <c r="BK18" i="4"/>
  <c r="BK17" i="4"/>
  <c r="BK16" i="4"/>
  <c r="AC24" i="4" l="1"/>
  <c r="BW54" i="4"/>
  <c r="CE54" i="4" s="1"/>
  <c r="CE74" i="4" s="1"/>
  <c r="AC26" i="4"/>
  <c r="AC25" i="4"/>
  <c r="AC28" i="4"/>
  <c r="AC29" i="4"/>
  <c r="BT56" i="4"/>
  <c r="BN74" i="4"/>
  <c r="CS74" i="4"/>
  <c r="CP59" i="4"/>
  <c r="CP61" i="4"/>
  <c r="CP63" i="4"/>
  <c r="CP65" i="4"/>
  <c r="CY65" i="4"/>
  <c r="CN74" i="4"/>
  <c r="CY60" i="4"/>
  <c r="CY62" i="4"/>
  <c r="CY64" i="4"/>
  <c r="CR74" i="4"/>
  <c r="BO85" i="4"/>
  <c r="BN85" i="4"/>
  <c r="CJ74" i="4"/>
  <c r="CK74" i="4"/>
  <c r="CY59" i="4"/>
  <c r="CY63" i="4"/>
  <c r="BQ85" i="4"/>
  <c r="BR85" i="4"/>
  <c r="CM74" i="4"/>
  <c r="CO74" i="4"/>
  <c r="CP62" i="4"/>
  <c r="BS85" i="4"/>
  <c r="BL85" i="4"/>
  <c r="CP58" i="4"/>
  <c r="CH74" i="4"/>
  <c r="CY58" i="4"/>
  <c r="CU74" i="4"/>
  <c r="CW74" i="4"/>
  <c r="CY61" i="4"/>
  <c r="BM85" i="4"/>
  <c r="BP85" i="4"/>
  <c r="CI74" i="4"/>
  <c r="CL74" i="4"/>
  <c r="CP60" i="4"/>
  <c r="CP64" i="4"/>
  <c r="CY56" i="4"/>
  <c r="CQ74" i="4"/>
  <c r="BM19" i="4"/>
  <c r="BN19" i="4" s="1"/>
  <c r="BO19" i="4" s="1"/>
  <c r="BP19" i="4" s="1"/>
  <c r="BQ19" i="4" s="1"/>
  <c r="BR19" i="4" s="1"/>
  <c r="BS19" i="4" s="1"/>
  <c r="AM51" i="4"/>
  <c r="AE51" i="4"/>
  <c r="BM18" i="4"/>
  <c r="BN18" i="4" s="1"/>
  <c r="BO18" i="4" s="1"/>
  <c r="BP18" i="4" s="1"/>
  <c r="BQ18" i="4" s="1"/>
  <c r="BR18" i="4" s="1"/>
  <c r="BS18" i="4" s="1"/>
  <c r="CC33" i="4"/>
  <c r="BZ33" i="4"/>
  <c r="BX15" i="4"/>
  <c r="CD15" i="4"/>
  <c r="CA15" i="4"/>
  <c r="BZ15" i="4"/>
  <c r="BY15" i="4"/>
  <c r="CB15" i="4"/>
  <c r="CC15" i="4"/>
  <c r="BW15" i="4"/>
  <c r="BM17" i="4"/>
  <c r="BN17" i="4" s="1"/>
  <c r="BO17" i="4" s="1"/>
  <c r="BP17" i="4" s="1"/>
  <c r="BQ17" i="4" s="1"/>
  <c r="BR17" i="4" s="1"/>
  <c r="BS17" i="4" s="1"/>
  <c r="CB34" i="4"/>
  <c r="BX34" i="4"/>
  <c r="CD34" i="4"/>
  <c r="BZ34" i="4"/>
  <c r="BY34" i="4"/>
  <c r="BW34" i="4"/>
  <c r="CC34" i="4"/>
  <c r="CA34" i="4"/>
  <c r="CC28" i="4"/>
  <c r="BY28" i="4"/>
  <c r="CA28" i="4"/>
  <c r="BW28" i="4"/>
  <c r="CD28" i="4"/>
  <c r="CB28" i="4"/>
  <c r="BZ28" i="4"/>
  <c r="BX28" i="4"/>
  <c r="CB38" i="4"/>
  <c r="BX38" i="4"/>
  <c r="CD38" i="4"/>
  <c r="BZ38" i="4"/>
  <c r="BY38" i="4"/>
  <c r="BW38" i="4"/>
  <c r="CC38" i="4"/>
  <c r="CA38" i="4"/>
  <c r="CD37" i="4"/>
  <c r="BZ37" i="4"/>
  <c r="CB37" i="4"/>
  <c r="BX37" i="4"/>
  <c r="BW37" i="4"/>
  <c r="CC37" i="4"/>
  <c r="CA37" i="4"/>
  <c r="BY37" i="4"/>
  <c r="BT55" i="4"/>
  <c r="BM20" i="4"/>
  <c r="BN20" i="4" s="1"/>
  <c r="BO20" i="4" s="1"/>
  <c r="BP20" i="4" s="1"/>
  <c r="BQ20" i="4" s="1"/>
  <c r="BR20" i="4" s="1"/>
  <c r="BS20" i="4" s="1"/>
  <c r="CC16" i="4"/>
  <c r="CB16" i="4"/>
  <c r="BY16" i="4"/>
  <c r="BX16" i="4"/>
  <c r="CA16" i="4"/>
  <c r="CD16" i="4"/>
  <c r="BW16" i="4"/>
  <c r="BZ16" i="4"/>
  <c r="CA27" i="4"/>
  <c r="BW27" i="4"/>
  <c r="CC27" i="4"/>
  <c r="BY27" i="4"/>
  <c r="CB27" i="4"/>
  <c r="BZ27" i="4"/>
  <c r="BX27" i="4"/>
  <c r="CD27" i="4"/>
  <c r="BW74" i="4"/>
  <c r="CF54" i="4"/>
  <c r="CA29" i="4"/>
  <c r="BW29" i="4"/>
  <c r="CC29" i="4"/>
  <c r="BY29" i="4"/>
  <c r="BX29" i="4"/>
  <c r="CD29" i="4"/>
  <c r="CB29" i="4"/>
  <c r="BZ29" i="4"/>
  <c r="BY33" i="4"/>
  <c r="CC26" i="4"/>
  <c r="BY26" i="4"/>
  <c r="CA26" i="4"/>
  <c r="BW26" i="4"/>
  <c r="BZ26" i="4"/>
  <c r="BX26" i="4"/>
  <c r="CD26" i="4"/>
  <c r="CB26" i="4"/>
  <c r="AP51" i="4"/>
  <c r="BI28" i="4"/>
  <c r="BE29" i="4"/>
  <c r="BE26" i="4"/>
  <c r="BA29" i="4"/>
  <c r="BI26" i="4"/>
  <c r="BC51" i="4"/>
  <c r="BC77" i="4" s="1"/>
  <c r="AT51" i="4"/>
  <c r="AT77" i="4" s="1"/>
  <c r="BG51" i="4"/>
  <c r="BG77" i="4" s="1"/>
  <c r="BH51" i="4"/>
  <c r="BH77" i="4" s="1"/>
  <c r="AY51" i="4"/>
  <c r="AY77" i="4" s="1"/>
  <c r="AV51" i="4"/>
  <c r="AV77" i="4" s="1"/>
  <c r="AI51" i="4"/>
  <c r="AH51" i="4"/>
  <c r="BB51" i="4"/>
  <c r="BB77" i="4" s="1"/>
  <c r="BF51" i="4"/>
  <c r="BF77" i="4" s="1"/>
  <c r="BD51" i="4"/>
  <c r="BD77" i="4" s="1"/>
  <c r="AX51" i="4"/>
  <c r="AX77" i="4" s="1"/>
  <c r="AQ51" i="4"/>
  <c r="AL51" i="4"/>
  <c r="AD51" i="4"/>
  <c r="BE25" i="4"/>
  <c r="Y21" i="4"/>
  <c r="X21" i="4"/>
  <c r="Y74" i="4"/>
  <c r="BI25" i="4"/>
  <c r="BJ69" i="4"/>
  <c r="BJ73" i="4"/>
  <c r="BJ67" i="4"/>
  <c r="BJ66" i="4"/>
  <c r="BJ68" i="4"/>
  <c r="BJ72" i="4"/>
  <c r="BJ70" i="4"/>
  <c r="BK15" i="4"/>
  <c r="BH26" i="5"/>
  <c r="BJ71" i="4"/>
  <c r="AF39" i="4"/>
  <c r="AF51" i="4" s="1"/>
  <c r="AJ39" i="4"/>
  <c r="AJ51" i="4" s="1"/>
  <c r="AN39" i="4"/>
  <c r="AN51" i="4" s="1"/>
  <c r="AR39" i="4"/>
  <c r="AR51" i="4" s="1"/>
  <c r="AZ39" i="4"/>
  <c r="AZ51" i="4" s="1"/>
  <c r="AZ77" i="4" s="1"/>
  <c r="Z37" i="4"/>
  <c r="AC37" i="4" s="1"/>
  <c r="BJ37" i="4" s="1"/>
  <c r="AA34" i="4"/>
  <c r="Z34" i="4"/>
  <c r="AC34" i="4" s="1"/>
  <c r="BJ34" i="4" s="1"/>
  <c r="AA37" i="4"/>
  <c r="AB33" i="4"/>
  <c r="AB39" i="4" s="1"/>
  <c r="Z19" i="4"/>
  <c r="Z18" i="4"/>
  <c r="AA19" i="4"/>
  <c r="AA16" i="4"/>
  <c r="AB19" i="4"/>
  <c r="AA17" i="4"/>
  <c r="Z17" i="4"/>
  <c r="AB18" i="4"/>
  <c r="AB15" i="4"/>
  <c r="Z15" i="4"/>
  <c r="BA27" i="4"/>
  <c r="AW28" i="4"/>
  <c r="BA25" i="4"/>
  <c r="AW26" i="4"/>
  <c r="Y39" i="4"/>
  <c r="AW25" i="4"/>
  <c r="BA26" i="4"/>
  <c r="AW27" i="4"/>
  <c r="AW29" i="4"/>
  <c r="Z16" i="4"/>
  <c r="Z20" i="4"/>
  <c r="AC20" i="4" s="1"/>
  <c r="BJ20" i="4" s="1"/>
  <c r="AA18" i="4"/>
  <c r="BA24" i="4"/>
  <c r="BE24" i="4"/>
  <c r="BI24" i="4"/>
  <c r="AW24" i="4"/>
  <c r="AC33" i="4"/>
  <c r="BT17" i="4" l="1"/>
  <c r="BT18" i="4"/>
  <c r="BT19" i="4"/>
  <c r="CF33" i="4"/>
  <c r="BT20" i="4"/>
  <c r="CY74" i="4"/>
  <c r="CP74" i="4"/>
  <c r="BL33" i="4"/>
  <c r="AG33" i="4" s="1"/>
  <c r="CE33" i="4"/>
  <c r="CF38" i="4"/>
  <c r="CE38" i="4"/>
  <c r="CE28" i="4"/>
  <c r="CF28" i="4"/>
  <c r="CB21" i="4"/>
  <c r="CB77" i="4" s="1"/>
  <c r="CD21" i="4"/>
  <c r="CD77" i="4" s="1"/>
  <c r="CE16" i="4"/>
  <c r="CF16" i="4"/>
  <c r="CF37" i="4"/>
  <c r="CE37" i="4"/>
  <c r="BY21" i="4"/>
  <c r="BY77" i="4" s="1"/>
  <c r="BX21" i="4"/>
  <c r="BX77" i="4" s="1"/>
  <c r="CE29" i="4"/>
  <c r="CF29" i="4"/>
  <c r="CE27" i="4"/>
  <c r="CF27" i="4"/>
  <c r="CF34" i="4"/>
  <c r="CE34" i="4"/>
  <c r="BW21" i="4"/>
  <c r="BW77" i="4" s="1"/>
  <c r="CF15" i="4"/>
  <c r="CE15" i="4"/>
  <c r="BZ21" i="4"/>
  <c r="BZ77" i="4" s="1"/>
  <c r="CE26" i="4"/>
  <c r="CF26" i="4"/>
  <c r="CC21" i="4"/>
  <c r="CC77" i="4" s="1"/>
  <c r="CA21" i="4"/>
  <c r="CA77" i="4" s="1"/>
  <c r="BE30" i="4"/>
  <c r="Z21" i="4"/>
  <c r="AA21" i="4"/>
  <c r="AB21" i="4"/>
  <c r="AC17" i="4"/>
  <c r="BJ17" i="4" s="1"/>
  <c r="X39" i="4"/>
  <c r="BJ61" i="4"/>
  <c r="BI30" i="4"/>
  <c r="BJ57" i="4"/>
  <c r="BJ65" i="4"/>
  <c r="BJ58" i="4"/>
  <c r="BJ60" i="4"/>
  <c r="BJ59" i="4"/>
  <c r="BJ62" i="4"/>
  <c r="BJ56" i="4"/>
  <c r="BJ64" i="4"/>
  <c r="BJ63" i="4"/>
  <c r="BJ55" i="4"/>
  <c r="BA30" i="4"/>
  <c r="AA39" i="4"/>
  <c r="Z39" i="4"/>
  <c r="AB30" i="4"/>
  <c r="AA30" i="4"/>
  <c r="Z30" i="4"/>
  <c r="AC19" i="4"/>
  <c r="BJ19" i="4" s="1"/>
  <c r="AC16" i="4"/>
  <c r="BJ16" i="4" s="1"/>
  <c r="AC15" i="4"/>
  <c r="AC18" i="4"/>
  <c r="BJ18" i="4" s="1"/>
  <c r="AW30" i="4"/>
  <c r="BJ33" i="4"/>
  <c r="AC39" i="4"/>
  <c r="BJ54" i="4"/>
  <c r="BC26" i="2"/>
  <c r="BD26" i="2"/>
  <c r="BE26" i="2"/>
  <c r="BF26" i="2"/>
  <c r="BG26" i="2"/>
  <c r="BB26" i="2"/>
  <c r="BH23" i="2"/>
  <c r="BH24" i="2"/>
  <c r="BH25" i="2"/>
  <c r="BH22" i="2"/>
  <c r="CE21" i="4" l="1"/>
  <c r="CE77" i="4" s="1"/>
  <c r="BL34" i="4"/>
  <c r="AG34" i="4" s="1"/>
  <c r="BL37" i="4"/>
  <c r="AG37" i="4" s="1"/>
  <c r="BL38" i="4"/>
  <c r="AG38" i="4" s="1"/>
  <c r="BM33" i="4"/>
  <c r="AK33" i="4" s="1"/>
  <c r="BL26" i="4"/>
  <c r="CC24" i="4"/>
  <c r="CD24" i="4"/>
  <c r="BY24" i="4"/>
  <c r="CB24" i="4"/>
  <c r="CA24" i="4"/>
  <c r="BZ24" i="4"/>
  <c r="BW24" i="4"/>
  <c r="BX24" i="4"/>
  <c r="CA25" i="4"/>
  <c r="BX25" i="4"/>
  <c r="BW25" i="4"/>
  <c r="CD25" i="4"/>
  <c r="CC25" i="4"/>
  <c r="CB25" i="4"/>
  <c r="BY25" i="4"/>
  <c r="BZ25" i="4"/>
  <c r="BL27" i="4"/>
  <c r="AG27" i="4" s="1"/>
  <c r="BM38" i="4"/>
  <c r="AK38" i="4" s="1"/>
  <c r="BL16" i="4"/>
  <c r="BL28" i="4"/>
  <c r="AG28" i="4" s="1"/>
  <c r="BL15" i="4"/>
  <c r="BL29" i="4"/>
  <c r="AG29" i="4" s="1"/>
  <c r="BJ26" i="4"/>
  <c r="BJ29" i="4"/>
  <c r="BJ27" i="4"/>
  <c r="BJ28" i="4"/>
  <c r="BJ25" i="4"/>
  <c r="AB51" i="4"/>
  <c r="AA51" i="4"/>
  <c r="Z51" i="4"/>
  <c r="BJ39" i="4"/>
  <c r="BJ15" i="4"/>
  <c r="AC21" i="4"/>
  <c r="BJ21" i="4" s="1"/>
  <c r="Y30" i="4"/>
  <c r="Y51" i="4" s="1"/>
  <c r="Y77" i="4" s="1"/>
  <c r="BH26" i="2"/>
  <c r="BM34" i="4" l="1"/>
  <c r="AK34" i="4" s="1"/>
  <c r="BM37" i="4"/>
  <c r="AK37" i="4" s="1"/>
  <c r="BL39" i="4"/>
  <c r="BN33" i="4"/>
  <c r="AO33" i="4" s="1"/>
  <c r="BM26" i="4"/>
  <c r="AG26" i="4"/>
  <c r="BL21" i="4"/>
  <c r="BM15" i="4"/>
  <c r="BN38" i="4"/>
  <c r="AO38" i="4" s="1"/>
  <c r="BM29" i="4"/>
  <c r="BM28" i="4"/>
  <c r="BM27" i="4"/>
  <c r="BM16" i="4"/>
  <c r="BN16" i="4" s="1"/>
  <c r="BO16" i="4" s="1"/>
  <c r="BP16" i="4" s="1"/>
  <c r="BQ16" i="4" s="1"/>
  <c r="BR16" i="4" s="1"/>
  <c r="BS16" i="4" s="1"/>
  <c r="BN37" i="4"/>
  <c r="AO37" i="4" s="1"/>
  <c r="CE25" i="4"/>
  <c r="CF25" i="4"/>
  <c r="CE24" i="4"/>
  <c r="CF24" i="4"/>
  <c r="AG39" i="4"/>
  <c r="BJ74" i="4"/>
  <c r="AG19" i="4"/>
  <c r="AK18" i="4"/>
  <c r="AG16" i="4"/>
  <c r="AK17" i="4"/>
  <c r="X30" i="4"/>
  <c r="X51" i="4" s="1"/>
  <c r="X77" i="4" s="1"/>
  <c r="DC20" i="3"/>
  <c r="DC19" i="3"/>
  <c r="DC18" i="3"/>
  <c r="DC17" i="3"/>
  <c r="DC16" i="3"/>
  <c r="DC15" i="3"/>
  <c r="AB20" i="3"/>
  <c r="AB19" i="3"/>
  <c r="AB18" i="3"/>
  <c r="AB17" i="3"/>
  <c r="AB16" i="3"/>
  <c r="AB15" i="3"/>
  <c r="AA20" i="3"/>
  <c r="AA19" i="3"/>
  <c r="AA18" i="3"/>
  <c r="AA17" i="3"/>
  <c r="AA16" i="3"/>
  <c r="AA15" i="3"/>
  <c r="BH21" i="3"/>
  <c r="BH51" i="3" s="1"/>
  <c r="BH77" i="3" s="1"/>
  <c r="BG21" i="3"/>
  <c r="BG51" i="3" s="1"/>
  <c r="BG77" i="3" s="1"/>
  <c r="BD21" i="3"/>
  <c r="BD51" i="3" s="1"/>
  <c r="BD77" i="3" s="1"/>
  <c r="BC21" i="3"/>
  <c r="BC51" i="3" s="1"/>
  <c r="BC77" i="3" s="1"/>
  <c r="AZ21" i="3"/>
  <c r="AZ51" i="3" s="1"/>
  <c r="AZ77" i="3" s="1"/>
  <c r="AY21" i="3"/>
  <c r="AY51" i="3" s="1"/>
  <c r="AY77" i="3" s="1"/>
  <c r="AV21" i="3"/>
  <c r="AV51" i="3" s="1"/>
  <c r="AV77" i="3" s="1"/>
  <c r="AU21" i="3"/>
  <c r="AU51" i="3" s="1"/>
  <c r="AU77" i="3" s="1"/>
  <c r="AR21" i="3"/>
  <c r="AR51" i="3" s="1"/>
  <c r="AQ21" i="3"/>
  <c r="AQ51" i="3" s="1"/>
  <c r="AN21" i="3"/>
  <c r="AN51" i="3" s="1"/>
  <c r="AM21" i="3"/>
  <c r="AM51" i="3" s="1"/>
  <c r="AJ21" i="3"/>
  <c r="AJ51" i="3" s="1"/>
  <c r="AI21" i="3"/>
  <c r="AI51" i="3" s="1"/>
  <c r="AF21" i="3"/>
  <c r="AE21" i="3"/>
  <c r="BM39" i="4" l="1"/>
  <c r="BN34" i="4"/>
  <c r="AO34" i="4" s="1"/>
  <c r="BO33" i="4"/>
  <c r="AS33" i="4" s="1"/>
  <c r="BL25" i="4"/>
  <c r="AG25" i="4" s="1"/>
  <c r="BL51" i="4"/>
  <c r="BN29" i="4"/>
  <c r="AK29" i="4"/>
  <c r="BN27" i="4"/>
  <c r="AK27" i="4"/>
  <c r="BN28" i="4"/>
  <c r="AK28" i="4"/>
  <c r="BN26" i="4"/>
  <c r="AK26" i="4"/>
  <c r="BL24" i="4"/>
  <c r="BP33" i="4"/>
  <c r="AK39" i="4"/>
  <c r="BO37" i="4"/>
  <c r="AS37" i="4" s="1"/>
  <c r="BN39" i="4"/>
  <c r="BM21" i="4"/>
  <c r="BN15" i="4"/>
  <c r="BO38" i="4"/>
  <c r="AS38" i="4" s="1"/>
  <c r="BT16" i="4"/>
  <c r="BO34" i="4"/>
  <c r="AS34" i="4" s="1"/>
  <c r="AO39" i="4"/>
  <c r="AO20" i="4"/>
  <c r="AK20" i="4"/>
  <c r="AE51" i="3"/>
  <c r="AF51" i="3"/>
  <c r="AG20" i="4"/>
  <c r="AG15" i="4"/>
  <c r="AK19" i="4"/>
  <c r="AG18" i="4"/>
  <c r="AG17" i="4"/>
  <c r="AO18" i="4"/>
  <c r="AC30" i="4"/>
  <c r="AC51" i="4" s="1"/>
  <c r="BJ24" i="4"/>
  <c r="AO17" i="4"/>
  <c r="AB21" i="3"/>
  <c r="AA21" i="3"/>
  <c r="BM51" i="4" l="1"/>
  <c r="BM25" i="4"/>
  <c r="BN25" i="4" s="1"/>
  <c r="BO26" i="4"/>
  <c r="AO26" i="4"/>
  <c r="BO27" i="4"/>
  <c r="AO27" i="4"/>
  <c r="BM24" i="4"/>
  <c r="AK24" i="4" s="1"/>
  <c r="AG24" i="4"/>
  <c r="AG30" i="4" s="1"/>
  <c r="BO28" i="4"/>
  <c r="AO28" i="4"/>
  <c r="BO29" i="4"/>
  <c r="AO29" i="4"/>
  <c r="BP38" i="4"/>
  <c r="BN21" i="4"/>
  <c r="BN51" i="4" s="1"/>
  <c r="BN77" i="4" s="1"/>
  <c r="BO15" i="4"/>
  <c r="BP34" i="4"/>
  <c r="AS39" i="4"/>
  <c r="BO39" i="4"/>
  <c r="BP37" i="4"/>
  <c r="BQ33" i="4"/>
  <c r="AW33" i="4"/>
  <c r="AS20" i="4"/>
  <c r="AO16" i="4"/>
  <c r="AK16" i="4"/>
  <c r="AO15" i="4"/>
  <c r="AK15" i="4"/>
  <c r="AA51" i="3"/>
  <c r="AB51" i="3"/>
  <c r="AG21" i="4"/>
  <c r="BJ77" i="4"/>
  <c r="AO19" i="4"/>
  <c r="AS17" i="4"/>
  <c r="AS18" i="4"/>
  <c r="BF21" i="3"/>
  <c r="BF51" i="3" s="1"/>
  <c r="BF77" i="3" s="1"/>
  <c r="BB21" i="3"/>
  <c r="BB51" i="3" s="1"/>
  <c r="BB77" i="3" s="1"/>
  <c r="AX21" i="3"/>
  <c r="AX51" i="3" s="1"/>
  <c r="AX77" i="3" s="1"/>
  <c r="AT21" i="3"/>
  <c r="AT51" i="3" s="1"/>
  <c r="AT77" i="3" s="1"/>
  <c r="AP21" i="3"/>
  <c r="AP51" i="3" s="1"/>
  <c r="AL21" i="3"/>
  <c r="AL51" i="3" s="1"/>
  <c r="AH21" i="3"/>
  <c r="AH51" i="3" s="1"/>
  <c r="AD21" i="3"/>
  <c r="X21" i="3"/>
  <c r="X51" i="3" s="1"/>
  <c r="AK25" i="4" l="1"/>
  <c r="BP39" i="4"/>
  <c r="AG51" i="4"/>
  <c r="AK30" i="4"/>
  <c r="BP29" i="4"/>
  <c r="BQ29" i="4" s="1"/>
  <c r="BR29" i="4" s="1"/>
  <c r="BS29" i="4" s="1"/>
  <c r="AS29" i="4"/>
  <c r="BP26" i="4"/>
  <c r="AS26" i="4"/>
  <c r="BN24" i="4"/>
  <c r="BP28" i="4"/>
  <c r="BQ28" i="4" s="1"/>
  <c r="BR28" i="4" s="1"/>
  <c r="BS28" i="4" s="1"/>
  <c r="BT28" i="4" s="1"/>
  <c r="AS28" i="4"/>
  <c r="BP27" i="4"/>
  <c r="BQ27" i="4" s="1"/>
  <c r="BR27" i="4" s="1"/>
  <c r="BS27" i="4" s="1"/>
  <c r="AS27" i="4"/>
  <c r="BO25" i="4"/>
  <c r="AO25" i="4"/>
  <c r="BR33" i="4"/>
  <c r="BA33" i="4"/>
  <c r="BO21" i="4"/>
  <c r="BO51" i="4" s="1"/>
  <c r="BP15" i="4"/>
  <c r="BQ34" i="4"/>
  <c r="AW34" i="4"/>
  <c r="BQ37" i="4"/>
  <c r="AW37" i="4"/>
  <c r="BQ38" i="4"/>
  <c r="AW38" i="4"/>
  <c r="AW20" i="4"/>
  <c r="AS16" i="4"/>
  <c r="AS15" i="4"/>
  <c r="AD51" i="3"/>
  <c r="AS19" i="4"/>
  <c r="AW18" i="4"/>
  <c r="AW17" i="4"/>
  <c r="AW39" i="4" l="1"/>
  <c r="BT27" i="4"/>
  <c r="BT29" i="4"/>
  <c r="BO24" i="4"/>
  <c r="AO24" i="4"/>
  <c r="AO30" i="4" s="1"/>
  <c r="BP25" i="4"/>
  <c r="BQ25" i="4" s="1"/>
  <c r="BR25" i="4" s="1"/>
  <c r="BS25" i="4" s="1"/>
  <c r="AS25" i="4"/>
  <c r="BQ26" i="4"/>
  <c r="BR26" i="4" s="1"/>
  <c r="BS26" i="4" s="1"/>
  <c r="BR37" i="4"/>
  <c r="BA37" i="4"/>
  <c r="BR34" i="4"/>
  <c r="BA34" i="4"/>
  <c r="BP21" i="4"/>
  <c r="BP51" i="4" s="1"/>
  <c r="BQ15" i="4"/>
  <c r="BQ39" i="4"/>
  <c r="BR38" i="4"/>
  <c r="BA38" i="4"/>
  <c r="BS33" i="4"/>
  <c r="BE33" i="4"/>
  <c r="BA20" i="4"/>
  <c r="AW16" i="4"/>
  <c r="AW15" i="4"/>
  <c r="BA18" i="4"/>
  <c r="BA17" i="4"/>
  <c r="BA39" i="4" l="1"/>
  <c r="BR39" i="4"/>
  <c r="BT26" i="4"/>
  <c r="BT25" i="4"/>
  <c r="BP24" i="4"/>
  <c r="BQ24" i="4" s="1"/>
  <c r="BR24" i="4" s="1"/>
  <c r="BS24" i="4" s="1"/>
  <c r="AS24" i="4"/>
  <c r="AS30" i="4" s="1"/>
  <c r="BI33" i="4"/>
  <c r="BT33" i="4"/>
  <c r="BS38" i="4"/>
  <c r="BI38" i="4" s="1"/>
  <c r="BE38" i="4"/>
  <c r="BS34" i="4"/>
  <c r="BE34" i="4"/>
  <c r="BQ21" i="4"/>
  <c r="BQ51" i="4" s="1"/>
  <c r="BR15" i="4"/>
  <c r="BS37" i="4"/>
  <c r="BE37" i="4"/>
  <c r="BE20" i="4"/>
  <c r="BA16" i="4"/>
  <c r="BA15" i="4"/>
  <c r="AK21" i="4"/>
  <c r="AK51" i="4" s="1"/>
  <c r="AW19" i="4"/>
  <c r="AS21" i="4"/>
  <c r="BA19" i="4"/>
  <c r="BE18" i="4"/>
  <c r="BE17" i="4"/>
  <c r="Z20" i="3"/>
  <c r="AC20" i="3" s="1"/>
  <c r="Z19" i="3"/>
  <c r="AC19" i="3" s="1"/>
  <c r="Z18" i="3"/>
  <c r="AC18" i="3" s="1"/>
  <c r="Z17" i="3"/>
  <c r="AC17" i="3" s="1"/>
  <c r="Z16" i="3"/>
  <c r="AC16" i="3" s="1"/>
  <c r="Z15" i="3"/>
  <c r="BT24" i="4" l="1"/>
  <c r="BE39" i="4"/>
  <c r="AS51" i="4"/>
  <c r="BR21" i="4"/>
  <c r="BR51" i="4" s="1"/>
  <c r="BS15" i="4"/>
  <c r="BI34" i="4"/>
  <c r="BT34" i="4"/>
  <c r="BI37" i="4"/>
  <c r="BT37" i="4"/>
  <c r="BT38" i="4"/>
  <c r="BS39" i="4"/>
  <c r="BI20" i="4"/>
  <c r="BE16" i="4"/>
  <c r="BE15" i="4"/>
  <c r="AW21" i="4"/>
  <c r="AW51" i="4" s="1"/>
  <c r="BE19" i="4"/>
  <c r="BI18" i="4"/>
  <c r="BI17" i="4"/>
  <c r="AC15" i="3"/>
  <c r="AC21" i="3" s="1"/>
  <c r="AC51" i="3" s="1"/>
  <c r="Z21" i="3"/>
  <c r="BT39" i="4" l="1"/>
  <c r="BI39" i="4"/>
  <c r="BS21" i="4"/>
  <c r="BS51" i="4" s="1"/>
  <c r="BT15" i="4"/>
  <c r="BT21" i="4" s="1"/>
  <c r="BI16" i="4"/>
  <c r="BI15" i="4"/>
  <c r="Z51" i="3"/>
  <c r="BA21" i="4"/>
  <c r="BA51" i="4" s="1"/>
  <c r="BI19" i="4"/>
  <c r="BK20" i="3"/>
  <c r="BK19" i="3"/>
  <c r="BK18" i="3"/>
  <c r="BK17" i="3"/>
  <c r="BK16" i="3"/>
  <c r="BT51" i="4" l="1"/>
  <c r="BE21" i="4"/>
  <c r="BE51" i="4" s="1"/>
  <c r="AO21" i="4"/>
  <c r="AO51" i="4" s="1"/>
  <c r="AO77" i="4" s="1"/>
  <c r="DT21" i="3"/>
  <c r="DR21" i="3"/>
  <c r="DP21" i="3"/>
  <c r="DN21" i="3"/>
  <c r="DK21" i="3"/>
  <c r="DI21" i="3"/>
  <c r="DG21" i="3"/>
  <c r="DE21" i="3"/>
  <c r="BI21" i="4" l="1"/>
  <c r="BI51" i="4" s="1"/>
  <c r="DD21" i="3"/>
  <c r="DF21" i="3"/>
  <c r="DH21" i="3"/>
  <c r="DJ21" i="3"/>
  <c r="DM21" i="3"/>
  <c r="DO21" i="3"/>
  <c r="DQ21" i="3"/>
  <c r="DS21" i="3"/>
  <c r="DU21" i="3" l="1"/>
  <c r="DL21" i="3"/>
  <c r="BS84" i="3" l="1"/>
  <c r="BR84" i="3"/>
  <c r="BQ84" i="3"/>
  <c r="BP84" i="3"/>
  <c r="BO84" i="3"/>
  <c r="BN84" i="3"/>
  <c r="BM84" i="3"/>
  <c r="BL84" i="3"/>
  <c r="BS83" i="3"/>
  <c r="BR83" i="3"/>
  <c r="BQ83" i="3"/>
  <c r="BP83" i="3"/>
  <c r="BO83" i="3"/>
  <c r="BN83" i="3"/>
  <c r="BM83" i="3"/>
  <c r="BL83" i="3"/>
  <c r="BS82" i="3"/>
  <c r="BR82" i="3"/>
  <c r="BQ82" i="3"/>
  <c r="BP82" i="3"/>
  <c r="BO82" i="3"/>
  <c r="BN82" i="3"/>
  <c r="BM82" i="3"/>
  <c r="BL82" i="3"/>
  <c r="BS81" i="3"/>
  <c r="BR81" i="3"/>
  <c r="BQ81" i="3"/>
  <c r="BP81" i="3"/>
  <c r="BO81" i="3"/>
  <c r="BN81" i="3"/>
  <c r="BM81" i="3"/>
  <c r="BL81" i="3"/>
  <c r="BK15" i="3"/>
  <c r="BS80" i="3"/>
  <c r="BR80" i="3"/>
  <c r="BQ80" i="3"/>
  <c r="BP80" i="3"/>
  <c r="BO80" i="3"/>
  <c r="BN80" i="3"/>
  <c r="BM80" i="3"/>
  <c r="BL80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DD79" i="3"/>
  <c r="BW79" i="3" s="1"/>
  <c r="DE79" i="3"/>
  <c r="BX79" i="3" s="1"/>
  <c r="DF79" i="3"/>
  <c r="BY79" i="3" s="1"/>
  <c r="DG79" i="3"/>
  <c r="BZ79" i="3" s="1"/>
  <c r="DH79" i="3"/>
  <c r="CA79" i="3" s="1"/>
  <c r="DI79" i="3"/>
  <c r="CB79" i="3" s="1"/>
  <c r="DJ79" i="3"/>
  <c r="CC79" i="3" s="1"/>
  <c r="DK79" i="3"/>
  <c r="CD79" i="3" s="1"/>
  <c r="BJ16" i="3"/>
  <c r="BJ20" i="3"/>
  <c r="BJ18" i="3"/>
  <c r="CB85" i="3"/>
  <c r="CD85" i="3"/>
  <c r="BZ85" i="3"/>
  <c r="CA85" i="3"/>
  <c r="CC85" i="3"/>
  <c r="BW85" i="3"/>
  <c r="BY85" i="3"/>
  <c r="CE79" i="3" l="1"/>
  <c r="CF79" i="3"/>
  <c r="CP18" i="3"/>
  <c r="CY19" i="3"/>
  <c r="CP16" i="3"/>
  <c r="CY15" i="3"/>
  <c r="CP20" i="3"/>
  <c r="CY17" i="3"/>
  <c r="DL79" i="3"/>
  <c r="CT21" i="3"/>
  <c r="CQ21" i="3"/>
  <c r="CH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21" i="3"/>
  <c r="Y51" i="3" s="1"/>
  <c r="CP15" i="3"/>
  <c r="BJ15" i="3"/>
  <c r="CO21" i="3"/>
  <c r="CK21" i="3"/>
  <c r="CU21" i="3"/>
  <c r="CI21" i="3"/>
  <c r="CX21" i="3"/>
  <c r="CV21" i="3"/>
  <c r="CM21" i="3"/>
  <c r="CR21" i="3"/>
  <c r="CN21" i="3"/>
  <c r="CP17" i="3"/>
  <c r="CY18" i="3"/>
  <c r="CP19" i="3"/>
  <c r="CY16" i="3"/>
  <c r="CY20" i="3"/>
  <c r="CJ21" i="3"/>
  <c r="CW21" i="3"/>
  <c r="BL85" i="3"/>
  <c r="CS21" i="3"/>
  <c r="CL21" i="3"/>
  <c r="BJ19" i="3"/>
  <c r="BN85" i="3"/>
  <c r="BP85" i="3"/>
  <c r="BR85" i="3"/>
  <c r="BO85" i="3"/>
  <c r="BQ85" i="3"/>
  <c r="BS85" i="3"/>
  <c r="BX85" i="3"/>
  <c r="BL79" i="3" l="1"/>
  <c r="BP79" i="3"/>
  <c r="BM79" i="3"/>
  <c r="BQ79" i="3"/>
  <c r="BN79" i="3"/>
  <c r="BR79" i="3"/>
  <c r="BS79" i="3"/>
  <c r="BO79" i="3"/>
  <c r="BM85" i="3"/>
  <c r="CF17" i="3"/>
  <c r="CF18" i="3"/>
  <c r="CE19" i="3"/>
  <c r="CF19" i="3"/>
  <c r="CE17" i="3"/>
  <c r="CE15" i="3"/>
  <c r="CE18" i="3"/>
  <c r="CF15" i="3"/>
  <c r="CP21" i="3"/>
  <c r="CY21" i="3"/>
  <c r="BW21" i="3"/>
  <c r="BW77" i="3" s="1"/>
  <c r="BJ17" i="3"/>
  <c r="BL15" i="3" l="1"/>
  <c r="BM15" i="3" s="1"/>
  <c r="BN15" i="3" s="1"/>
  <c r="BO15" i="3" s="1"/>
  <c r="BP15" i="3" s="1"/>
  <c r="BQ15" i="3" s="1"/>
  <c r="BR15" i="3" s="1"/>
  <c r="BS15" i="3" s="1"/>
  <c r="BT79" i="3"/>
  <c r="BL17" i="3"/>
  <c r="AG17" i="3" s="1"/>
  <c r="BL19" i="3"/>
  <c r="BM19" i="3" s="1"/>
  <c r="BN19" i="3" s="1"/>
  <c r="BO19" i="3" s="1"/>
  <c r="BP19" i="3" s="1"/>
  <c r="BQ19" i="3" s="1"/>
  <c r="BR19" i="3" s="1"/>
  <c r="BS19" i="3" s="1"/>
  <c r="AK54" i="4"/>
  <c r="BM54" i="4" s="1"/>
  <c r="BM74" i="4" s="1"/>
  <c r="BM77" i="4" s="1"/>
  <c r="AG54" i="4"/>
  <c r="BL18" i="3"/>
  <c r="BM18" i="3" s="1"/>
  <c r="BN18" i="3" s="1"/>
  <c r="BO18" i="3" s="1"/>
  <c r="BP18" i="3" s="1"/>
  <c r="BQ18" i="3" s="1"/>
  <c r="BR18" i="3" s="1"/>
  <c r="BS18" i="3" s="1"/>
  <c r="BZ21" i="3"/>
  <c r="BZ77" i="3" s="1"/>
  <c r="CA21" i="3"/>
  <c r="CA77" i="3" s="1"/>
  <c r="CD21" i="3"/>
  <c r="CD77" i="3" s="1"/>
  <c r="CC21" i="3"/>
  <c r="CC77" i="3" s="1"/>
  <c r="CB21" i="3"/>
  <c r="CB77" i="3" s="1"/>
  <c r="BY21" i="3"/>
  <c r="BY77" i="3" s="1"/>
  <c r="CF20" i="3"/>
  <c r="CE20" i="3"/>
  <c r="AG74" i="4" l="1"/>
  <c r="AG77" i="4" s="1"/>
  <c r="BL54" i="4"/>
  <c r="AG15" i="3"/>
  <c r="AK74" i="4"/>
  <c r="BM17" i="3"/>
  <c r="BN17" i="3" s="1"/>
  <c r="BO17" i="3" s="1"/>
  <c r="BP17" i="3" s="1"/>
  <c r="BQ17" i="3" s="1"/>
  <c r="BR17" i="3" s="1"/>
  <c r="BS17" i="3" s="1"/>
  <c r="AG19" i="3"/>
  <c r="AG18" i="3"/>
  <c r="AK19" i="3"/>
  <c r="AK18" i="3"/>
  <c r="AK15" i="3"/>
  <c r="BL20" i="3"/>
  <c r="AO19" i="3"/>
  <c r="AO18" i="3"/>
  <c r="AO15" i="3"/>
  <c r="BJ21" i="3"/>
  <c r="BL74" i="4" l="1"/>
  <c r="BL77" i="4" s="1"/>
  <c r="AK77" i="4"/>
  <c r="AO17" i="3"/>
  <c r="AK17" i="3"/>
  <c r="BM20" i="3"/>
  <c r="BN20" i="3" s="1"/>
  <c r="BO20" i="3" s="1"/>
  <c r="BP20" i="3" s="1"/>
  <c r="BQ20" i="3" s="1"/>
  <c r="BR20" i="3" s="1"/>
  <c r="BS20" i="3" s="1"/>
  <c r="AG20" i="3"/>
  <c r="AS19" i="3"/>
  <c r="AS18" i="3"/>
  <c r="AS54" i="4"/>
  <c r="BO54" i="4" s="1"/>
  <c r="BO74" i="4" s="1"/>
  <c r="BO77" i="4" s="1"/>
  <c r="AS17" i="3"/>
  <c r="AS15" i="3"/>
  <c r="AS74" i="4" l="1"/>
  <c r="AK20" i="3"/>
  <c r="AW19" i="3"/>
  <c r="AW18" i="3"/>
  <c r="AW54" i="4"/>
  <c r="BP54" i="4" s="1"/>
  <c r="BP74" i="4" s="1"/>
  <c r="BP77" i="4" s="1"/>
  <c r="AW17" i="3"/>
  <c r="AW15" i="3"/>
  <c r="AO20" i="3"/>
  <c r="AS77" i="4" l="1"/>
  <c r="AW74" i="4"/>
  <c r="BA19" i="3"/>
  <c r="BA18" i="3"/>
  <c r="BA54" i="4"/>
  <c r="BQ54" i="4" s="1"/>
  <c r="BQ74" i="4" s="1"/>
  <c r="BQ77" i="4" s="1"/>
  <c r="BA17" i="3"/>
  <c r="BA15" i="3"/>
  <c r="AS20" i="3"/>
  <c r="AW77" i="4" l="1"/>
  <c r="BA74" i="4"/>
  <c r="BE19" i="3"/>
  <c r="BI19" i="3"/>
  <c r="BT19" i="3"/>
  <c r="BE18" i="3"/>
  <c r="BE54" i="4"/>
  <c r="BE17" i="3"/>
  <c r="BI17" i="3"/>
  <c r="BT17" i="3"/>
  <c r="BE15" i="3"/>
  <c r="BI15" i="3"/>
  <c r="AW20" i="3"/>
  <c r="BE74" i="4" l="1"/>
  <c r="BR54" i="4"/>
  <c r="BE77" i="4"/>
  <c r="BA77" i="4"/>
  <c r="BI18" i="3"/>
  <c r="BT18" i="3"/>
  <c r="BI54" i="4"/>
  <c r="BT15" i="3"/>
  <c r="BA20" i="3"/>
  <c r="BI74" i="4" l="1"/>
  <c r="BS54" i="4"/>
  <c r="BS74" i="4" s="1"/>
  <c r="BS77" i="4" s="1"/>
  <c r="BR74" i="4"/>
  <c r="BR77" i="4" s="1"/>
  <c r="BT54" i="4"/>
  <c r="BT74" i="4" s="1"/>
  <c r="BT77" i="4" s="1"/>
  <c r="BI77" i="4"/>
  <c r="BI20" i="3"/>
  <c r="BE20" i="3"/>
  <c r="BT20" i="3"/>
  <c r="BX21" i="3" l="1"/>
  <c r="BX77" i="3" s="1"/>
  <c r="CE16" i="3"/>
  <c r="CE21" i="3" s="1"/>
  <c r="CE77" i="3" s="1"/>
  <c r="CF16" i="3"/>
  <c r="BL16" i="3" l="1"/>
  <c r="AG16" i="3" s="1"/>
  <c r="AG21" i="3" s="1"/>
  <c r="AG51" i="3" s="1"/>
  <c r="AG77" i="3" s="1"/>
  <c r="BM16" i="3" l="1"/>
  <c r="AK16" i="3" s="1"/>
  <c r="AK21" i="3" s="1"/>
  <c r="AK51" i="3" s="1"/>
  <c r="AK77" i="3" s="1"/>
  <c r="BL21" i="3"/>
  <c r="BL51" i="3" s="1"/>
  <c r="BL77" i="3" s="1"/>
  <c r="BM21" i="3" l="1"/>
  <c r="BM51" i="3" s="1"/>
  <c r="BM77" i="3" s="1"/>
  <c r="BN16" i="3"/>
  <c r="BO16" i="3" s="1"/>
  <c r="AO16" i="3" l="1"/>
  <c r="AO21" i="3" s="1"/>
  <c r="AO51" i="3" s="1"/>
  <c r="AO77" i="3" s="1"/>
  <c r="BN21" i="3"/>
  <c r="BN51" i="3" s="1"/>
  <c r="BN77" i="3" s="1"/>
  <c r="BP16" i="3"/>
  <c r="BO21" i="3"/>
  <c r="BO51" i="3" s="1"/>
  <c r="BO77" i="3" s="1"/>
  <c r="AS16" i="3"/>
  <c r="AS21" i="3" s="1"/>
  <c r="AS51" i="3" s="1"/>
  <c r="AS77" i="3" s="1"/>
  <c r="BQ16" i="3" l="1"/>
  <c r="BP21" i="3"/>
  <c r="BP51" i="3" s="1"/>
  <c r="BP77" i="3" s="1"/>
  <c r="AW16" i="3"/>
  <c r="AW21" i="3" s="1"/>
  <c r="AW51" i="3" s="1"/>
  <c r="AW77" i="3" s="1"/>
  <c r="BR16" i="3" l="1"/>
  <c r="BA16" i="3"/>
  <c r="BA21" i="3" s="1"/>
  <c r="BA51" i="3" s="1"/>
  <c r="BA77" i="3" s="1"/>
  <c r="BQ21" i="3"/>
  <c r="BQ51" i="3" s="1"/>
  <c r="BQ77" i="3" s="1"/>
  <c r="BS16" i="3" l="1"/>
  <c r="BT16" i="3" s="1"/>
  <c r="BT21" i="3" s="1"/>
  <c r="BT51" i="3" s="1"/>
  <c r="BT77" i="3" s="1"/>
  <c r="BE16" i="3"/>
  <c r="BE21" i="3" s="1"/>
  <c r="BE51" i="3" s="1"/>
  <c r="BE77" i="3" s="1"/>
  <c r="BR21" i="3"/>
  <c r="BR51" i="3" s="1"/>
  <c r="BR77" i="3" s="1"/>
  <c r="BS21" i="3" l="1"/>
  <c r="BS51" i="3" s="1"/>
  <c r="BS77" i="3" s="1"/>
  <c r="BI16" i="3"/>
  <c r="BI21" i="3" s="1"/>
  <c r="BI51" i="3" s="1"/>
  <c r="BI77" i="3" s="1"/>
  <c r="Y77" i="3" l="1"/>
  <c r="BB2" i="2" s="1"/>
  <c r="BB2" i="5" s="1"/>
  <c r="X77" i="3" l="1"/>
  <c r="BJ77" i="3" l="1"/>
</calcChain>
</file>

<file path=xl/comments1.xml><?xml version="1.0" encoding="utf-8"?>
<comments xmlns="http://schemas.openxmlformats.org/spreadsheetml/2006/main">
  <authors>
    <author>HOME</author>
  </authors>
  <commentList>
    <comment ref="BB2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Фактичний обсяг кредитів ЄКТС дорівнює сумарному обсягу кредитів в начальному плані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 цьому рядку може знаходитись лише педагогічна практика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<sst xmlns="http://schemas.openxmlformats.org/spreadsheetml/2006/main" count="783" uniqueCount="269">
  <si>
    <t>Самостійна робота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</si>
  <si>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</si>
  <si>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</si>
  <si>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</si>
  <si>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</si>
  <si>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</si>
  <si>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</si>
  <si>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</si>
  <si>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</si>
  <si>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</si>
  <si>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</si>
  <si>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</si>
  <si>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</si>
  <si>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</si>
  <si>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</si>
  <si>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</si>
  <si>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</si>
  <si>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</si>
  <si>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</si>
  <si>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</si>
  <si>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</si>
  <si>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</si>
  <si>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</si>
  <si>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</si>
  <si>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</si>
  <si>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К-сть годин у кредиті=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</si>
  <si>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</si>
  <si>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</si>
  <si>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</si>
  <si>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</si>
  <si>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</si>
  <si>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</si>
  <si>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</si>
  <si>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</si>
  <si>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</si>
  <si>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</si>
  <si>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</si>
  <si>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</si>
  <si>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</si>
  <si>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</si>
  <si>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</si>
  <si>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</si>
  <si>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</si>
  <si>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</si>
  <si>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</si>
  <si>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</si>
  <si>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</si>
  <si>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</si>
  <si>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</si>
  <si>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</si>
  <si>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</si>
  <si>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</si>
  <si>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</si>
  <si>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</si>
  <si>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</si>
  <si>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</si>
  <si>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</si>
  <si>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</si>
  <si>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</si>
  <si>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</si>
  <si>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</si>
  <si>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</si>
  <si>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</si>
  <si>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</si>
  <si>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</si>
  <si>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</si>
  <si>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</si>
  <si>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</si>
  <si>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</si>
  <si>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</si>
  <si>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</si>
  <si>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</si>
  <si>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</si>
  <si>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</si>
  <si>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</si>
  <si>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</si>
  <si>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</si>
  <si>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</si>
  <si>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</si>
  <si>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</si>
  <si>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</si>
  <si>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</si>
  <si>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</si>
  <si>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</si>
  <si>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</si>
  <si>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</si>
  <si>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</si>
  <si>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</si>
  <si>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</si>
  <si>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</si>
  <si>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</si>
  <si>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</si>
  <si>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</si>
  <si>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</si>
  <si>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</si>
  <si>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</si>
  <si>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</si>
  <si>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</si>
  <si>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</si>
  <si>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</si>
  <si>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</si>
  <si>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Форма навчання</t>
  </si>
  <si>
    <t>КВАЛІФІКАЦІЙНИЙ ІСПИТ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</si>
  <si>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</si>
  <si>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</si>
  <si>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</si>
  <si>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</si>
  <si>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</si>
  <si>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</si>
  <si>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</si>
  <si>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</si>
  <si>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</si>
  <si>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</si>
  <si>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</si>
  <si>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</si>
  <si>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</si>
  <si>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</si>
  <si>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</si>
  <si>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</si>
  <si>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</si>
  <si>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</si>
  <si>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</si>
  <si>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</si>
  <si>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</si>
  <si>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</si>
  <si>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</si>
  <si>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</si>
  <si>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</si>
  <si>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</si>
  <si>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</si>
  <si>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</si>
  <si>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</si>
  <si>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</si>
  <si>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</si>
  <si>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</si>
  <si>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 xml:space="preserve"> курсові проекти</t>
  </si>
  <si>
    <t xml:space="preserve"> курсові роботи</t>
  </si>
  <si>
    <t>годин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</si>
  <si>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</si>
  <si>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</si>
  <si>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</si>
  <si>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</si>
  <si>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</si>
  <si>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</si>
  <si>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</si>
  <si>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</si>
  <si>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</si>
  <si>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</si>
  <si>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</si>
  <si>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</si>
  <si>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</si>
  <si>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</si>
  <si>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</si>
  <si>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</si>
  <si>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</si>
  <si>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</si>
  <si>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</si>
  <si>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</si>
  <si>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</si>
  <si>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</si>
  <si>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</si>
  <si>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</si>
  <si>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</si>
  <si>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</si>
  <si>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</si>
  <si>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</si>
  <si>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</si>
  <si>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</si>
  <si>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</si>
  <si>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Вченою радою Східноукраїнського національного університету імені Володимира Даля, протокол № _____ від "___"_______2020р.</t>
  </si>
  <si>
    <t>кільскість аудиторних годин і кредитів за семестр</t>
  </si>
  <si>
    <t>заочна (дистанційна)</t>
  </si>
  <si>
    <t>План складено у відповідності до</t>
  </si>
  <si>
    <t>а також згідно вимог</t>
  </si>
  <si>
    <t>Кафедра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</si>
  <si>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</si>
  <si>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</si>
  <si>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освітнього процесу</t>
  </si>
  <si>
    <t>1.1</t>
  </si>
  <si>
    <t>1.2</t>
  </si>
  <si>
    <t>1.3</t>
  </si>
  <si>
    <t>1.4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</si>
  <si>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</si>
  <si>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</si>
  <si>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</si>
  <si>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</si>
  <si>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</si>
  <si>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</si>
  <si>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</si>
  <si>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</si>
  <si>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</si>
  <si>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</si>
  <si>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</si>
  <si>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</si>
  <si>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</si>
  <si>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</si>
  <si>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</si>
  <si>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</si>
  <si>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</si>
  <si>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</si>
  <si>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</si>
  <si>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</si>
  <si>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</si>
  <si>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</si>
  <si>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</si>
  <si>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</si>
  <si>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</si>
  <si>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ПІДГОТОВКА КВАЛІФІКАЦІЙНОЇ РОБОТИ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</si>
  <si>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</si>
  <si>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</si>
  <si>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</si>
  <si>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</si>
  <si>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</si>
  <si>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</si>
  <si>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</si>
  <si>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</si>
  <si>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1.3.3</t>
  </si>
  <si>
    <t>1.3.4</t>
  </si>
  <si>
    <t>1.3.5</t>
  </si>
  <si>
    <t>1.3.6</t>
  </si>
  <si>
    <t>1.4.1</t>
  </si>
  <si>
    <t>1.4.2</t>
  </si>
  <si>
    <t>1.4.3</t>
  </si>
  <si>
    <t>1.4.4</t>
  </si>
  <si>
    <t>1.4.5</t>
  </si>
  <si>
    <t>1.4.6</t>
  </si>
  <si>
    <t>Освітні компоненти для оволодіння загальнонауковими (філософськими) компетентностями</t>
  </si>
  <si>
    <t>Філософія науки та професійна етика</t>
  </si>
  <si>
    <t>Навички викладання у вищій школі</t>
  </si>
  <si>
    <t>Освітні компоненти для здобуття мовних компетентностей</t>
  </si>
  <si>
    <t>Іноземна мова наукового спілкування</t>
  </si>
  <si>
    <t>Іноземне академічне письмо</t>
  </si>
  <si>
    <t>1.1.1</t>
  </si>
  <si>
    <t>1.1.2</t>
  </si>
  <si>
    <t>1.1.3</t>
  </si>
  <si>
    <t>1.1.4</t>
  </si>
  <si>
    <t>1.1.5</t>
  </si>
  <si>
    <t>1.1.6</t>
  </si>
  <si>
    <t>доктор філософії</t>
  </si>
  <si>
    <t>Обсяг освітньої складової:</t>
  </si>
  <si>
    <t>кредитів ЄКТС</t>
  </si>
  <si>
    <t>Екзаменаційна сесія</t>
  </si>
  <si>
    <t>Педагогічна практика</t>
  </si>
  <si>
    <t>Виконання кваліф. робіт</t>
  </si>
  <si>
    <t>Звітування</t>
  </si>
  <si>
    <t>Освітні компоненти для здобуття універсальних компетентностей дослідника</t>
  </si>
  <si>
    <t>Сучасні інформаційні технології в науковій діяльності</t>
  </si>
  <si>
    <t>Інтелектуальна власність та комерціалізація наукових розробок</t>
  </si>
  <si>
    <t xml:space="preserve"> (назва освітньо-наукової програми)</t>
  </si>
  <si>
    <t xml:space="preserve"> (назва стандарту, за наявності)</t>
  </si>
  <si>
    <t xml:space="preserve">Керівник проектної групи (гарант ОНП) </t>
  </si>
  <si>
    <t>Освітні компоненти для здобуття глибинних знань зі спеціальності</t>
  </si>
  <si>
    <t>1.4.7</t>
  </si>
  <si>
    <t>ПРАКТИКИ:  Пд - педагогічна (як правило проходить протягом семестру)</t>
  </si>
  <si>
    <t xml:space="preserve">    3. Зверніть увагу, що на титульній сторінці фактичний обсяг кредитів ЄКТС дорівнює сумарному обсягу кредитів в начальному плані і проставляється автоматично після заповнення власне плану навчального процесу.</t>
  </si>
  <si>
    <t xml:space="preserve">    4. Враховуючи що, як правило кількість аудиторних годин як денної так і заочної форми навчання співпадає, то можна на титульній сторінці вказати форму навчання "денна/заочна". Якщо кількість аудиторного навантаження відмінна, то використовуйте відповідні вкладки для заочної форми.</t>
  </si>
  <si>
    <t xml:space="preserve">    5.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</si>
  <si>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6. Також автоматично заповнюється план навчального процесу заочної форми (вкладка "ПЛАН НАВЧАЛЬНОГО ПРОЦЕСУ ЗАОЧНА").</t>
  </si>
  <si>
    <t xml:space="preserve">    7.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</si>
  <si>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8.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</si>
  <si>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8.1. Якщо кількість годин аудиторного навантаження непарна;</t>
  </si>
  <si>
    <t xml:space="preserve">    8.2.  Якщо кількість аудитоних годин більша за 50% від загальної кількості годин відведених на її вивчення;</t>
  </si>
  <si>
    <t xml:space="preserve">    8.3. Якщо вибіркова складова менша за 25% від загального обсягу кредитів;</t>
  </si>
  <si>
    <t xml:space="preserve">    8.4. Якщо обсяг кредитів ЄКТС підготовки доктора філософії менше за 30 або більше за 60;</t>
  </si>
  <si>
    <t>Директор навчально-наукового інституту транспорту і будівництва _____________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</si>
  <si>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</si>
  <si>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</si>
  <si>
    <t>Директор навчально-наукового інституту транспорту і будівництва __________   Кузьменко С.В.</t>
  </si>
  <si>
    <t>кількість тижнів теоретичного навчання у семестрі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</si>
</sst>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;\-0;&quot;&quot;"/>
    <numFmt numFmtId="170" formatCode="0;\-0;&quot; &quot;"/>
  </numFmts>
  <fonts count="10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9" fillId="28" borderId="32" applyNumberFormat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0" fillId="29" borderId="33" applyNumberFormat="0" applyAlignment="0" applyProtection="0"/>
    <xf numFmtId="0" fontId="71" fillId="29" borderId="32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2" fillId="0" borderId="34" applyNumberFormat="0" applyFill="0" applyAlignment="0" applyProtection="0"/>
    <xf numFmtId="0" fontId="73" fillId="0" borderId="35" applyNumberFormat="0" applyFill="0" applyAlignment="0" applyProtection="0"/>
    <xf numFmtId="0" fontId="74" fillId="0" borderId="36" applyNumberFormat="0" applyFill="0" applyAlignment="0" applyProtection="0"/>
    <xf numFmtId="0" fontId="74" fillId="0" borderId="0" applyNumberFormat="0" applyFill="0" applyBorder="0" applyAlignment="0" applyProtection="0"/>
    <xf numFmtId="0" fontId="41" fillId="0" borderId="0"/>
    <xf numFmtId="0" fontId="6" fillId="0" borderId="0"/>
    <xf numFmtId="0" fontId="43" fillId="0" borderId="37" applyNumberFormat="0" applyFill="0" applyAlignment="0" applyProtection="0"/>
    <xf numFmtId="0" fontId="44" fillId="30" borderId="38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1" fillId="0" borderId="0"/>
    <xf numFmtId="0" fontId="11" fillId="0" borderId="0"/>
    <xf numFmtId="0" fontId="11" fillId="0" borderId="0"/>
    <xf numFmtId="0" fontId="6" fillId="0" borderId="0"/>
    <xf numFmtId="0" fontId="7" fillId="0" borderId="0">
      <protection locked="0"/>
    </xf>
    <xf numFmtId="0" fontId="7" fillId="0" borderId="0"/>
    <xf numFmtId="0" fontId="77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3" borderId="39" applyNumberFormat="0" applyFont="0" applyAlignment="0" applyProtection="0"/>
    <xf numFmtId="9" fontId="1" fillId="0" borderId="0" applyFill="0" applyBorder="0" applyAlignment="0" applyProtection="0"/>
    <xf numFmtId="0" fontId="78" fillId="0" borderId="40" applyNumberFormat="0" applyFill="0" applyAlignment="0" applyProtection="0"/>
    <xf numFmtId="0" fontId="46" fillId="0" borderId="0" applyNumberFormat="0" applyFill="0" applyBorder="0" applyAlignment="0" applyProtection="0"/>
    <xf numFmtId="0" fontId="79" fillId="34" borderId="0" applyNumberFormat="0" applyBorder="0" applyAlignment="0" applyProtection="0"/>
  </cellStyleXfs>
  <cellXfs count="692">
    <xf numFmtId="0" fontId="0" fillId="0" borderId="0" xfId="0"/>
    <xf numFmtId="0" fontId="8" fillId="0" borderId="0" xfId="49" applyFont="1" applyFill="1">
      <protection locked="0"/>
    </xf>
    <xf numFmtId="0" fontId="10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6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3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0" fillId="0" borderId="0" xfId="49" applyFont="1" applyFill="1" applyProtection="1"/>
    <xf numFmtId="0" fontId="10" fillId="0" borderId="0" xfId="49" applyFont="1" applyFill="1" applyAlignment="1" applyProtection="1">
      <alignment horizontal="center" vertical="center" wrapText="1"/>
    </xf>
    <xf numFmtId="0" fontId="10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19" fillId="37" borderId="12" xfId="49" applyFont="1" applyFill="1" applyBorder="1" applyAlignment="1" applyProtection="1">
      <alignment horizontal="right"/>
    </xf>
    <xf numFmtId="0" fontId="10" fillId="38" borderId="0" xfId="49" applyFont="1" applyFill="1" applyProtection="1"/>
    <xf numFmtId="0" fontId="47" fillId="0" borderId="0" xfId="49" applyFont="1" applyFill="1" applyProtection="1"/>
    <xf numFmtId="0" fontId="11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0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0" fillId="39" borderId="1" xfId="49" applyNumberFormat="1" applyFont="1" applyFill="1" applyBorder="1" applyAlignment="1" applyProtection="1">
      <alignment horizontal="center" vertical="center" wrapText="1"/>
    </xf>
    <xf numFmtId="0" fontId="81" fillId="0" borderId="0" xfId="49" applyFont="1" applyFill="1" applyProtection="1"/>
    <xf numFmtId="167" fontId="80" fillId="0" borderId="1" xfId="49" applyNumberFormat="1" applyFont="1" applyFill="1" applyBorder="1" applyAlignment="1" applyProtection="1">
      <alignment horizontal="center"/>
    </xf>
    <xf numFmtId="0" fontId="81" fillId="0" borderId="0" xfId="49" applyFont="1" applyFill="1" applyAlignment="1" applyProtection="1">
      <alignment vertical="center"/>
    </xf>
    <xf numFmtId="167" fontId="80" fillId="0" borderId="1" xfId="49" applyNumberFormat="1" applyFont="1" applyFill="1" applyBorder="1" applyAlignment="1" applyProtection="1">
      <alignment horizontal="center" vertical="center"/>
    </xf>
    <xf numFmtId="0" fontId="48" fillId="0" borderId="0" xfId="46" applyFont="1"/>
    <xf numFmtId="0" fontId="50" fillId="0" borderId="0" xfId="46" applyFont="1"/>
    <xf numFmtId="0" fontId="55" fillId="0" borderId="0" xfId="46" applyFont="1"/>
    <xf numFmtId="0" fontId="50" fillId="0" borderId="0" xfId="46" applyFont="1" applyAlignment="1">
      <alignment horizontal="center" vertical="center"/>
    </xf>
    <xf numFmtId="0" fontId="53" fillId="0" borderId="0" xfId="46" applyFont="1" applyAlignment="1">
      <alignment horizontal="center" vertical="center"/>
    </xf>
    <xf numFmtId="0" fontId="48" fillId="0" borderId="0" xfId="46" applyFont="1" applyAlignment="1">
      <alignment horizontal="center" vertical="center"/>
    </xf>
    <xf numFmtId="0" fontId="10" fillId="38" borderId="0" xfId="49" applyFont="1" applyFill="1">
      <protection locked="0"/>
    </xf>
    <xf numFmtId="0" fontId="10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0" fillId="36" borderId="0" xfId="49" applyFont="1" applyFill="1" applyBorder="1" applyProtection="1"/>
    <xf numFmtId="0" fontId="81" fillId="38" borderId="0" xfId="49" applyFont="1" applyFill="1" applyProtection="1"/>
    <xf numFmtId="0" fontId="10" fillId="0" borderId="0" xfId="49" applyNumberFormat="1" applyFont="1" applyFill="1" applyProtection="1"/>
    <xf numFmtId="0" fontId="10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37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6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6" fillId="36" borderId="0" xfId="54" applyFont="1" applyFill="1" applyAlignment="1" applyProtection="1">
      <alignment horizontal="center" vertical="center"/>
    </xf>
    <xf numFmtId="9" fontId="8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0" fillId="0" borderId="13" xfId="49" applyFont="1" applyFill="1" applyBorder="1">
      <protection locked="0"/>
    </xf>
    <xf numFmtId="0" fontId="10" fillId="37" borderId="13" xfId="49" applyFont="1" applyFill="1" applyBorder="1"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6" fillId="38" borderId="0" xfId="54" applyFont="1" applyFill="1" applyAlignment="1" applyProtection="1">
      <alignment horizontal="center" vertical="center"/>
    </xf>
    <xf numFmtId="0" fontId="12" fillId="38" borderId="0" xfId="49" applyFont="1" applyFill="1" applyBorder="1" applyProtection="1"/>
    <xf numFmtId="49" fontId="12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0" fillId="0" borderId="19" xfId="49" applyFont="1" applyFill="1" applyBorder="1" applyAlignment="1">
      <alignment horizontal="center" vertical="center"/>
      <protection locked="0"/>
    </xf>
    <xf numFmtId="0" fontId="10" fillId="0" borderId="20" xfId="49" applyFont="1" applyFill="1" applyBorder="1" applyAlignment="1">
      <alignment horizontal="center" vertical="center"/>
      <protection locked="0"/>
    </xf>
    <xf numFmtId="0" fontId="10" fillId="36" borderId="19" xfId="49" applyFont="1" applyFill="1" applyBorder="1" applyAlignment="1">
      <alignment horizontal="center" vertical="center"/>
      <protection locked="0"/>
    </xf>
    <xf numFmtId="0" fontId="10" fillId="36" borderId="19" xfId="49" applyFont="1" applyFill="1" applyBorder="1" applyAlignment="1" applyProtection="1">
      <alignment horizontal="center" vertical="center" wrapText="1"/>
    </xf>
    <xf numFmtId="0" fontId="10" fillId="36" borderId="19" xfId="49" applyFont="1" applyFill="1" applyBorder="1" applyAlignment="1" applyProtection="1">
      <alignment horizontal="center" vertical="center"/>
    </xf>
    <xf numFmtId="0" fontId="0" fillId="0" borderId="19" xfId="0" applyBorder="1"/>
    <xf numFmtId="167" fontId="4" fillId="41" borderId="1" xfId="49" applyNumberFormat="1" applyFont="1" applyFill="1" applyBorder="1" applyAlignment="1" applyProtection="1">
      <alignment horizontal="center"/>
    </xf>
    <xf numFmtId="167" fontId="80" fillId="41" borderId="1" xfId="49" applyNumberFormat="1" applyFont="1" applyFill="1" applyBorder="1" applyAlignment="1" applyProtection="1">
      <alignment horizontal="center"/>
    </xf>
    <xf numFmtId="167" fontId="80" fillId="41" borderId="1" xfId="49" applyNumberFormat="1" applyFont="1" applyFill="1" applyBorder="1" applyAlignment="1" applyProtection="1">
      <alignment horizontal="center" vertical="center" wrapText="1"/>
    </xf>
    <xf numFmtId="0" fontId="10" fillId="42" borderId="0" xfId="49" applyFont="1" applyFill="1" applyAlignment="1">
      <alignment horizontal="center" vertical="center"/>
      <protection locked="0"/>
    </xf>
    <xf numFmtId="0" fontId="10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19" fillId="41" borderId="12" xfId="49" applyFont="1" applyFill="1" applyBorder="1" applyAlignment="1" applyProtection="1">
      <alignment horizontal="center"/>
    </xf>
    <xf numFmtId="0" fontId="10" fillId="41" borderId="0" xfId="49" applyFont="1" applyFill="1" applyAlignment="1">
      <alignment horizontal="center" vertical="center"/>
      <protection locked="0"/>
    </xf>
    <xf numFmtId="0" fontId="10" fillId="0" borderId="0" xfId="49" applyFont="1" applyFill="1" applyAlignment="1">
      <alignment horizontal="center" vertical="center"/>
      <protection locked="0"/>
    </xf>
    <xf numFmtId="0" fontId="10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0" fillId="35" borderId="13" xfId="49" applyNumberFormat="1" applyFont="1" applyFill="1" applyBorder="1" applyAlignment="1">
      <alignment horizont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3" fillId="0" borderId="13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48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Border="1" applyAlignment="1" applyProtection="1">
      <alignment vertical="center"/>
      <protection locked="0"/>
    </xf>
    <xf numFmtId="0" fontId="48" fillId="0" borderId="0" xfId="45" applyFont="1" applyProtection="1">
      <protection locked="0"/>
    </xf>
    <xf numFmtId="0" fontId="63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Border="1" applyProtection="1">
      <protection locked="0"/>
    </xf>
    <xf numFmtId="0" fontId="48" fillId="0" borderId="13" xfId="45" applyFont="1" applyBorder="1" applyProtection="1">
      <protection locked="0"/>
    </xf>
    <xf numFmtId="0" fontId="63" fillId="0" borderId="0" xfId="45" applyFont="1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48" fillId="0" borderId="0" xfId="46" applyFont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41" fillId="0" borderId="0" xfId="45" applyFont="1" applyProtection="1">
      <protection locked="0"/>
    </xf>
    <xf numFmtId="0" fontId="41" fillId="0" borderId="0" xfId="45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53" fillId="0" borderId="0" xfId="46" applyFont="1" applyAlignment="1" applyProtection="1">
      <alignment horizontal="center" vertical="center"/>
      <protection locked="0"/>
    </xf>
    <xf numFmtId="0" fontId="48" fillId="0" borderId="0" xfId="45" applyFont="1" applyBorder="1" applyAlignment="1" applyProtection="1">
      <alignment horizontal="left"/>
      <protection locked="0"/>
    </xf>
    <xf numFmtId="0" fontId="55" fillId="0" borderId="0" xfId="46" applyFont="1" applyAlignment="1" applyProtection="1">
      <alignment vertical="top" wrapText="1"/>
      <protection locked="0"/>
    </xf>
    <xf numFmtId="0" fontId="55" fillId="0" borderId="0" xfId="46" applyFont="1" applyAlignment="1" applyProtection="1">
      <alignment horizontal="center" vertical="center"/>
      <protection locked="0"/>
    </xf>
    <xf numFmtId="0" fontId="48" fillId="0" borderId="0" xfId="46" applyFont="1" applyProtection="1">
      <protection locked="0"/>
    </xf>
    <xf numFmtId="0" fontId="27" fillId="0" borderId="13" xfId="46" applyFont="1" applyBorder="1" applyAlignment="1" applyProtection="1">
      <alignment horizontal="center" vertical="center"/>
      <protection locked="0"/>
    </xf>
    <xf numFmtId="0" fontId="27" fillId="0" borderId="13" xfId="46" applyFont="1" applyFill="1" applyBorder="1" applyAlignment="1" applyProtection="1">
      <alignment horizontal="center" vertical="center"/>
      <protection locked="0"/>
    </xf>
    <xf numFmtId="0" fontId="33" fillId="0" borderId="13" xfId="46" applyFont="1" applyFill="1" applyBorder="1" applyAlignment="1" applyProtection="1">
      <alignment horizontal="center" vertical="center"/>
      <protection locked="0"/>
    </xf>
    <xf numFmtId="0" fontId="40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0" fillId="38" borderId="0" xfId="49" applyFont="1" applyFill="1" applyAlignment="1" applyProtection="1">
      <alignment horizontal="center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83" fillId="37" borderId="41" xfId="49" applyFont="1" applyFill="1" applyBorder="1" applyAlignment="1" applyProtection="1"/>
    <xf numFmtId="0" fontId="3" fillId="37" borderId="41" xfId="49" applyFont="1" applyFill="1" applyBorder="1" applyAlignment="1" applyProtection="1"/>
    <xf numFmtId="0" fontId="10" fillId="37" borderId="0" xfId="49" applyFont="1" applyFill="1">
      <protection locked="0"/>
    </xf>
    <xf numFmtId="0" fontId="10" fillId="0" borderId="0" xfId="49" applyNumberFormat="1" applyFont="1" applyFill="1" applyAlignment="1" applyProtection="1">
      <alignment horizontal="center" vertical="center" wrapText="1"/>
    </xf>
    <xf numFmtId="0" fontId="10" fillId="39" borderId="0" xfId="49" applyNumberFormat="1" applyFont="1" applyFill="1" applyAlignment="1" applyProtection="1">
      <alignment horizontal="center" vertical="center" wrapText="1"/>
    </xf>
    <xf numFmtId="0" fontId="10" fillId="0" borderId="0" xfId="49" applyNumberFormat="1" applyFont="1" applyFill="1" applyAlignment="1" applyProtection="1">
      <alignment horizontal="center" vertical="center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5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2" fillId="0" borderId="4" xfId="49" quotePrefix="1" applyNumberFormat="1" applyFont="1" applyFill="1" applyBorder="1" applyAlignment="1" applyProtection="1">
      <protection locked="0"/>
    </xf>
    <xf numFmtId="49" fontId="12" fillId="0" borderId="3" xfId="49" applyNumberFormat="1" applyFont="1" applyFill="1" applyBorder="1" applyAlignment="1" applyProtection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8" fillId="40" borderId="18" xfId="49" applyNumberFormat="1" applyFont="1" applyFill="1" applyBorder="1" applyAlignment="1">
      <alignment horizontal="center" vertical="center"/>
      <protection locked="0"/>
    </xf>
    <xf numFmtId="0" fontId="12" fillId="0" borderId="5" xfId="49" applyNumberFormat="1" applyFont="1" applyFill="1" applyBorder="1" applyAlignment="1" applyProtection="1">
      <alignment horizontal="center" vertical="center"/>
    </xf>
    <xf numFmtId="0" fontId="15" fillId="0" borderId="4" xfId="47" applyFont="1" applyFill="1" applyBorder="1" applyAlignment="1">
      <alignment horizontal="center" vertical="center"/>
    </xf>
    <xf numFmtId="0" fontId="12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2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 vertical="center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4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4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5" borderId="5" xfId="49" applyNumberFormat="1" applyFont="1" applyFill="1" applyBorder="1" applyAlignment="1" applyProtection="1">
      <alignment horizontal="center" vertical="center"/>
    </xf>
    <xf numFmtId="0" fontId="16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2" fillId="0" borderId="4" xfId="49" applyNumberFormat="1" applyFont="1" applyFill="1" applyBorder="1" applyAlignment="1" applyProtection="1">
      <alignment horizontal="center" vertical="center"/>
    </xf>
    <xf numFmtId="0" fontId="12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2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2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2" fillId="0" borderId="4" xfId="49" applyNumberFormat="1" applyFont="1" applyFill="1" applyBorder="1" applyAlignment="1" applyProtection="1">
      <alignment horizontal="center" vertical="center" wrapText="1"/>
    </xf>
    <xf numFmtId="0" fontId="12" fillId="0" borderId="5" xfId="49" applyNumberFormat="1" applyFont="1" applyFill="1" applyBorder="1" applyAlignment="1" applyProtection="1">
      <alignment horizontal="center" vertical="center" wrapText="1"/>
    </xf>
    <xf numFmtId="0" fontId="12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5" fillId="0" borderId="4" xfId="47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7" applyFont="1" applyFill="1" applyBorder="1" applyAlignment="1" applyProtection="1">
      <alignment vertical="center"/>
      <protection locked="0"/>
    </xf>
    <xf numFmtId="0" fontId="15" fillId="0" borderId="4" xfId="47" applyNumberFormat="1" applyFont="1" applyFill="1" applyBorder="1" applyAlignment="1" applyProtection="1">
      <alignment horizontal="center" vertical="center"/>
      <protection locked="0"/>
    </xf>
    <xf numFmtId="0" fontId="12" fillId="0" borderId="4" xfId="49" applyNumberFormat="1" applyFont="1" applyFill="1" applyBorder="1" applyAlignment="1" applyProtection="1">
      <alignment horizontal="center" vertical="center"/>
      <protection locked="0"/>
    </xf>
    <xf numFmtId="0" fontId="12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0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9" fillId="46" borderId="1" xfId="49" applyNumberFormat="1" applyFont="1" applyFill="1" applyBorder="1" applyAlignment="1" applyProtection="1">
      <alignment horizontal="left"/>
      <protection locked="0"/>
    </xf>
    <xf numFmtId="0" fontId="0" fillId="46" borderId="19" xfId="0" applyFill="1" applyBorder="1"/>
    <xf numFmtId="0" fontId="10" fillId="46" borderId="0" xfId="49" applyFont="1" applyFill="1">
      <protection locked="0"/>
    </xf>
    <xf numFmtId="0" fontId="3" fillId="46" borderId="0" xfId="49" applyFont="1" applyFill="1" applyAlignment="1">
      <alignment vertical="center"/>
      <protection locked="0"/>
    </xf>
    <xf numFmtId="0" fontId="3" fillId="46" borderId="0" xfId="49" applyFont="1" applyFill="1">
      <protection locked="0"/>
    </xf>
    <xf numFmtId="0" fontId="9" fillId="46" borderId="0" xfId="49" applyFont="1" applyFill="1" applyAlignment="1">
      <alignment horizontal="center" vertical="center"/>
      <protection locked="0"/>
    </xf>
    <xf numFmtId="168" fontId="4" fillId="46" borderId="1" xfId="49" applyNumberFormat="1" applyFont="1" applyFill="1" applyBorder="1" applyAlignment="1" applyProtection="1">
      <alignment horizontal="center"/>
    </xf>
    <xf numFmtId="167" fontId="80" fillId="46" borderId="1" xfId="49" applyNumberFormat="1" applyFont="1" applyFill="1" applyBorder="1" applyAlignment="1" applyProtection="1">
      <alignment horizontal="center" vertical="center" wrapText="1"/>
    </xf>
    <xf numFmtId="0" fontId="10" fillId="46" borderId="0" xfId="49" applyFont="1" applyFill="1" applyProtection="1"/>
    <xf numFmtId="167" fontId="80" fillId="46" borderId="1" xfId="49" applyNumberFormat="1" applyFont="1" applyFill="1" applyBorder="1" applyAlignment="1" applyProtection="1">
      <alignment horizontal="center"/>
    </xf>
    <xf numFmtId="0" fontId="0" fillId="46" borderId="0" xfId="0" applyFill="1"/>
    <xf numFmtId="167" fontId="80" fillId="46" borderId="1" xfId="49" applyNumberFormat="1" applyFont="1" applyFill="1" applyBorder="1" applyAlignment="1" applyProtection="1">
      <alignment horizontal="center" vertical="center"/>
    </xf>
    <xf numFmtId="0" fontId="7" fillId="46" borderId="0" xfId="49" applyFill="1">
      <protection locked="0"/>
    </xf>
    <xf numFmtId="0" fontId="7" fillId="46" borderId="0" xfId="49" applyNumberFormat="1" applyFill="1">
      <protection locked="0"/>
    </xf>
    <xf numFmtId="0" fontId="10" fillId="46" borderId="0" xfId="49" applyNumberFormat="1" applyFont="1" applyFill="1"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0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168" fontId="3" fillId="47" borderId="0" xfId="49" applyNumberFormat="1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7" fontId="10" fillId="47" borderId="0" xfId="49" applyNumberFormat="1" applyFont="1" applyFill="1">
      <protection locked="0"/>
    </xf>
    <xf numFmtId="0" fontId="10" fillId="47" borderId="0" xfId="49" applyFont="1" applyFill="1" applyAlignment="1" applyProtection="1">
      <alignment horizontal="center" vertical="center" wrapText="1"/>
    </xf>
    <xf numFmtId="0" fontId="10" fillId="47" borderId="0" xfId="49" applyFont="1" applyFill="1" applyProtection="1"/>
    <xf numFmtId="0" fontId="0" fillId="47" borderId="0" xfId="0" applyFill="1"/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0" fillId="47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9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2" fillId="0" borderId="4" xfId="49" applyNumberFormat="1" applyFont="1" applyFill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5" fillId="0" borderId="4" xfId="47" applyNumberFormat="1" applyFont="1" applyFill="1" applyBorder="1" applyAlignment="1">
      <alignment horizontal="center" vertical="center"/>
    </xf>
    <xf numFmtId="166" fontId="15" fillId="0" borderId="4" xfId="47" applyNumberFormat="1" applyFont="1" applyFill="1" applyBorder="1" applyAlignment="1">
      <alignment horizontal="center" vertical="center" wrapText="1"/>
    </xf>
    <xf numFmtId="166" fontId="9" fillId="39" borderId="3" xfId="49" applyNumberFormat="1" applyFont="1" applyFill="1" applyBorder="1" applyAlignment="1" applyProtection="1">
      <alignment horizontal="center" vertical="center"/>
    </xf>
    <xf numFmtId="17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49" applyNumberFormat="1" applyFont="1" applyFill="1" applyAlignment="1" applyProtection="1">
      <alignment horizontal="left" vertical="center"/>
      <protection locked="0"/>
    </xf>
    <xf numFmtId="0" fontId="12" fillId="0" borderId="7" xfId="49" applyNumberFormat="1" applyFont="1" applyFill="1" applyBorder="1" applyAlignment="1" applyProtection="1">
      <alignment horizontal="center" vertical="center"/>
    </xf>
    <xf numFmtId="0" fontId="12" fillId="0" borderId="7" xfId="49" applyNumberFormat="1" applyFont="1" applyFill="1" applyBorder="1" applyAlignment="1" applyProtection="1">
      <alignment horizontal="center" vertical="center"/>
      <protection locked="0"/>
    </xf>
    <xf numFmtId="166" fontId="9" fillId="35" borderId="3" xfId="49" applyNumberFormat="1" applyFont="1" applyFill="1" applyBorder="1" applyAlignment="1" applyProtection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2" fillId="0" borderId="4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2" fillId="0" borderId="4" xfId="49" applyNumberFormat="1" applyFont="1" applyFill="1" applyBorder="1" applyAlignment="1" applyProtection="1">
      <alignment horizontal="center" vertical="center"/>
    </xf>
    <xf numFmtId="0" fontId="12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0" fillId="38" borderId="0" xfId="49" applyFont="1" applyFill="1" applyAlignment="1" applyProtection="1"/>
    <xf numFmtId="0" fontId="10" fillId="0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3" fillId="48" borderId="13" xfId="0" applyFont="1" applyFill="1" applyBorder="1" applyAlignment="1">
      <alignment vertical="center"/>
    </xf>
    <xf numFmtId="0" fontId="94" fillId="0" borderId="0" xfId="49" applyFont="1" applyFill="1">
      <protection locked="0"/>
    </xf>
    <xf numFmtId="0" fontId="16" fillId="0" borderId="0" xfId="49" applyFont="1" applyFill="1" applyAlignment="1" applyProtection="1">
      <alignment horizontal="left" vertical="center"/>
      <protection locked="0"/>
    </xf>
    <xf numFmtId="169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8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13" fillId="0" borderId="9" xfId="49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13" fillId="0" borderId="1" xfId="49" quotePrefix="1" applyNumberFormat="1" applyFont="1" applyFill="1" applyBorder="1" applyAlignment="1" applyProtection="1">
      <alignment horizontal="center" vertical="center"/>
    </xf>
    <xf numFmtId="49" fontId="12" fillId="0" borderId="3" xfId="49" quotePrefix="1" applyNumberFormat="1" applyFont="1" applyFill="1" applyBorder="1" applyAlignment="1" applyProtection="1">
      <alignment vertical="center"/>
    </xf>
    <xf numFmtId="0" fontId="90" fillId="0" borderId="1" xfId="49" quotePrefix="1" applyNumberFormat="1" applyFont="1" applyFill="1" applyBorder="1" applyAlignment="1" applyProtection="1">
      <alignment horizontal="center" vertical="center"/>
    </xf>
    <xf numFmtId="49" fontId="89" fillId="0" borderId="3" xfId="49" quotePrefix="1" applyNumberFormat="1" applyFont="1" applyFill="1" applyBorder="1" applyAlignment="1" applyProtection="1">
      <alignment vertical="center"/>
    </xf>
    <xf numFmtId="49" fontId="12" fillId="0" borderId="4" xfId="49" quotePrefix="1" applyNumberFormat="1" applyFont="1" applyFill="1" applyBorder="1" applyAlignment="1" applyProtection="1"/>
    <xf numFmtId="0" fontId="12" fillId="0" borderId="7" xfId="49" quotePrefix="1" applyNumberFormat="1" applyFont="1" applyFill="1" applyBorder="1" applyAlignment="1" applyProtection="1">
      <alignment horizontal="center" vertical="center"/>
    </xf>
    <xf numFmtId="49" fontId="12" fillId="0" borderId="4" xfId="49" quotePrefix="1" applyNumberFormat="1" applyFont="1" applyFill="1" applyBorder="1" applyAlignment="1" applyProtection="1">
      <alignment horizontal="center" vertical="center"/>
    </xf>
    <xf numFmtId="0" fontId="14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69" fontId="9" fillId="0" borderId="3" xfId="49" applyNumberFormat="1" applyFont="1" applyFill="1" applyBorder="1" applyAlignment="1" applyProtection="1">
      <alignment horizontal="center" vertical="center"/>
    </xf>
    <xf numFmtId="169" fontId="9" fillId="0" borderId="4" xfId="49" applyNumberFormat="1" applyFont="1" applyFill="1" applyBorder="1" applyAlignment="1" applyProtection="1">
      <alignment horizontal="center" vertical="center"/>
    </xf>
    <xf numFmtId="169" fontId="9" fillId="0" borderId="5" xfId="49" applyNumberFormat="1" applyFont="1" applyFill="1" applyBorder="1" applyAlignment="1" applyProtection="1">
      <alignment horizontal="center" vertical="center"/>
    </xf>
    <xf numFmtId="169" fontId="9" fillId="0" borderId="1" xfId="49" applyNumberFormat="1" applyFont="1" applyFill="1" applyBorder="1" applyAlignment="1" applyProtection="1">
      <alignment horizontal="center" vertical="center"/>
    </xf>
    <xf numFmtId="170" fontId="9" fillId="0" borderId="3" xfId="49" applyNumberFormat="1" applyFont="1" applyFill="1" applyBorder="1" applyAlignment="1" applyProtection="1">
      <alignment horizontal="center" vertical="center"/>
    </xf>
    <xf numFmtId="0" fontId="18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49" fontId="89" fillId="0" borderId="3" xfId="49" applyNumberFormat="1" applyFont="1" applyFill="1" applyBorder="1" applyAlignment="1" applyProtection="1">
      <alignment horizontal="right" vertical="center" wrapText="1"/>
    </xf>
    <xf numFmtId="49" fontId="12" fillId="0" borderId="4" xfId="49" applyNumberFormat="1" applyFont="1" applyFill="1" applyBorder="1" applyAlignment="1" applyProtection="1">
      <alignment horizontal="center" vertical="center" wrapText="1"/>
    </xf>
    <xf numFmtId="0" fontId="12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5" fillId="0" borderId="4" xfId="47" applyFont="1" applyFill="1" applyBorder="1" applyAlignment="1" applyProtection="1">
      <alignment horizontal="center" vertical="center"/>
    </xf>
    <xf numFmtId="166" fontId="15" fillId="0" borderId="4" xfId="47" applyNumberFormat="1" applyFont="1" applyFill="1" applyBorder="1" applyAlignment="1" applyProtection="1">
      <alignment horizontal="center" vertical="center"/>
    </xf>
    <xf numFmtId="0" fontId="15" fillId="0" borderId="4" xfId="47" applyFont="1" applyFill="1" applyBorder="1" applyAlignment="1" applyProtection="1">
      <alignment vertical="center"/>
    </xf>
    <xf numFmtId="0" fontId="15" fillId="0" borderId="4" xfId="47" applyNumberFormat="1" applyFont="1" applyFill="1" applyBorder="1" applyAlignment="1" applyProtection="1">
      <alignment horizontal="center" vertical="center"/>
    </xf>
    <xf numFmtId="49" fontId="12" fillId="0" borderId="3" xfId="49" applyNumberFormat="1" applyFont="1" applyFill="1" applyBorder="1" applyAlignment="1" applyProtection="1">
      <alignment horizontal="right" vertical="center" wrapText="1"/>
    </xf>
    <xf numFmtId="0" fontId="90" fillId="0" borderId="3" xfId="49" applyNumberFormat="1" applyFont="1" applyFill="1" applyBorder="1" applyAlignment="1" applyProtection="1">
      <alignment horizontal="center" vertical="center"/>
    </xf>
    <xf numFmtId="166" fontId="15" fillId="0" borderId="4" xfId="47" applyNumberFormat="1" applyFont="1" applyFill="1" applyBorder="1" applyAlignment="1" applyProtection="1">
      <alignment horizontal="center" vertical="center" wrapText="1"/>
    </xf>
    <xf numFmtId="0" fontId="18" fillId="0" borderId="1" xfId="49" applyNumberFormat="1" applyFont="1" applyFill="1" applyBorder="1" applyAlignment="1" applyProtection="1">
      <alignment horizontal="center" vertical="center"/>
    </xf>
    <xf numFmtId="0" fontId="12" fillId="0" borderId="0" xfId="49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2" fillId="0" borderId="3" xfId="49" applyNumberFormat="1" applyFont="1" applyFill="1" applyBorder="1" applyAlignment="1" applyProtection="1">
      <alignment horizontal="left"/>
    </xf>
    <xf numFmtId="0" fontId="15" fillId="0" borderId="0" xfId="0" applyFont="1" applyAlignment="1" applyProtection="1">
      <alignment vertical="center"/>
    </xf>
    <xf numFmtId="49" fontId="12" fillId="0" borderId="4" xfId="49" quotePrefix="1" applyNumberFormat="1" applyFont="1" applyFill="1" applyBorder="1" applyAlignment="1" applyProtection="1">
      <alignment vertical="center"/>
    </xf>
    <xf numFmtId="0" fontId="8" fillId="0" borderId="0" xfId="49" applyFont="1" applyFill="1" applyProtection="1"/>
    <xf numFmtId="0" fontId="61" fillId="0" borderId="1" xfId="49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0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9" fillId="38" borderId="0" xfId="0" applyFont="1" applyFill="1" applyAlignment="1" applyProtection="1"/>
    <xf numFmtId="0" fontId="7" fillId="0" borderId="0" xfId="49" applyNumberFormat="1" applyFill="1" applyAlignment="1" applyProtection="1">
      <alignment horizontal="left"/>
    </xf>
    <xf numFmtId="0" fontId="25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2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2" fillId="0" borderId="0" xfId="49" applyFont="1" applyFill="1" applyProtection="1"/>
    <xf numFmtId="0" fontId="12" fillId="0" borderId="0" xfId="49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49" fontId="4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5" fillId="0" borderId="0" xfId="44" applyNumberFormat="1" applyFont="1" applyFill="1" applyBorder="1" applyAlignment="1" applyProtection="1">
      <alignment horizontal="left" vertical="center"/>
    </xf>
    <xf numFmtId="170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8" fillId="0" borderId="0" xfId="46" applyFont="1" applyProtection="1"/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49" fillId="0" borderId="0" xfId="46" applyFont="1" applyAlignment="1" applyProtection="1"/>
    <xf numFmtId="0" fontId="29" fillId="0" borderId="0" xfId="46" applyFont="1" applyAlignment="1" applyProtection="1">
      <alignment vertical="top"/>
    </xf>
    <xf numFmtId="0" fontId="49" fillId="0" borderId="0" xfId="46" applyFont="1" applyBorder="1" applyAlignment="1" applyProtection="1">
      <alignment horizontal="center"/>
    </xf>
    <xf numFmtId="0" fontId="49" fillId="0" borderId="0" xfId="46" applyFont="1" applyBorder="1" applyAlignment="1" applyProtection="1">
      <alignment horizontal="left"/>
    </xf>
    <xf numFmtId="0" fontId="49" fillId="0" borderId="0" xfId="46" applyFont="1" applyBorder="1" applyAlignment="1" applyProtection="1">
      <alignment wrapText="1"/>
    </xf>
    <xf numFmtId="0" fontId="49" fillId="0" borderId="0" xfId="46" applyFont="1" applyBorder="1" applyAlignment="1" applyProtection="1">
      <alignment vertical="top" wrapText="1"/>
    </xf>
    <xf numFmtId="0" fontId="49" fillId="0" borderId="0" xfId="46" applyFont="1" applyAlignment="1" applyProtection="1">
      <alignment vertical="top" wrapText="1"/>
    </xf>
    <xf numFmtId="0" fontId="48" fillId="0" borderId="0" xfId="46" applyFont="1" applyAlignment="1" applyProtection="1">
      <alignment horizontal="left"/>
    </xf>
    <xf numFmtId="0" fontId="49" fillId="0" borderId="0" xfId="46" applyFont="1" applyBorder="1" applyAlignment="1" applyProtection="1"/>
    <xf numFmtId="0" fontId="52" fillId="0" borderId="0" xfId="46" applyFont="1" applyProtection="1"/>
    <xf numFmtId="0" fontId="49" fillId="0" borderId="0" xfId="46" applyFont="1" applyBorder="1" applyProtection="1"/>
    <xf numFmtId="0" fontId="49" fillId="0" borderId="0" xfId="46" applyFont="1" applyAlignment="1" applyProtection="1">
      <alignment wrapText="1"/>
    </xf>
    <xf numFmtId="0" fontId="49" fillId="0" borderId="0" xfId="46" applyFont="1" applyAlignment="1" applyProtection="1">
      <alignment horizontal="left"/>
    </xf>
    <xf numFmtId="0" fontId="48" fillId="0" borderId="0" xfId="46" applyFont="1" applyFill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4" fillId="0" borderId="0" xfId="46" applyFont="1" applyBorder="1" applyProtection="1"/>
    <xf numFmtId="0" fontId="50" fillId="0" borderId="0" xfId="46" applyFont="1" applyFill="1" applyProtection="1"/>
    <xf numFmtId="0" fontId="50" fillId="0" borderId="0" xfId="46" applyFont="1" applyFill="1" applyBorder="1" applyProtection="1"/>
    <xf numFmtId="0" fontId="54" fillId="0" borderId="0" xfId="46" applyFont="1" applyFill="1" applyBorder="1" applyProtection="1"/>
    <xf numFmtId="0" fontId="55" fillId="0" borderId="0" xfId="46" applyFont="1" applyProtection="1"/>
    <xf numFmtId="0" fontId="55" fillId="0" borderId="0" xfId="46" applyFont="1" applyBorder="1" applyProtection="1"/>
    <xf numFmtId="0" fontId="56" fillId="0" borderId="0" xfId="46" applyFont="1" applyBorder="1" applyProtection="1"/>
    <xf numFmtId="0" fontId="55" fillId="0" borderId="0" xfId="46" applyFont="1" applyFill="1" applyProtection="1"/>
    <xf numFmtId="0" fontId="55" fillId="0" borderId="0" xfId="46" applyFont="1" applyFill="1" applyBorder="1" applyProtection="1"/>
    <xf numFmtId="0" fontId="56" fillId="0" borderId="0" xfId="46" applyFont="1" applyFill="1" applyBorder="1" applyProtection="1"/>
    <xf numFmtId="0" fontId="57" fillId="0" borderId="0" xfId="46" applyFont="1" applyProtection="1"/>
    <xf numFmtId="0" fontId="50" fillId="0" borderId="0" xfId="46" applyFont="1" applyAlignment="1" applyProtection="1">
      <alignment vertical="center"/>
    </xf>
    <xf numFmtId="0" fontId="48" fillId="0" borderId="0" xfId="45" applyFont="1" applyAlignment="1" applyProtection="1">
      <alignment horizontal="left" vertical="center"/>
    </xf>
    <xf numFmtId="49" fontId="50" fillId="0" borderId="0" xfId="46" applyNumberFormat="1" applyFont="1" applyAlignment="1" applyProtection="1">
      <alignment vertical="center"/>
    </xf>
    <xf numFmtId="49" fontId="50" fillId="0" borderId="0" xfId="46" applyNumberFormat="1" applyFont="1" applyProtection="1"/>
    <xf numFmtId="49" fontId="21" fillId="0" borderId="0" xfId="46" applyNumberFormat="1" applyFont="1" applyAlignment="1" applyProtection="1">
      <alignment vertical="center"/>
    </xf>
    <xf numFmtId="49" fontId="21" fillId="0" borderId="0" xfId="46" applyNumberFormat="1" applyFont="1" applyProtection="1"/>
    <xf numFmtId="0" fontId="27" fillId="0" borderId="0" xfId="45" applyFont="1" applyAlignment="1" applyProtection="1">
      <alignment horizontal="left" vertical="center"/>
    </xf>
    <xf numFmtId="0" fontId="21" fillId="0" borderId="0" xfId="46" applyFont="1" applyAlignment="1" applyProtection="1"/>
    <xf numFmtId="0" fontId="58" fillId="0" borderId="0" xfId="45" applyFont="1" applyAlignment="1" applyProtection="1"/>
    <xf numFmtId="0" fontId="21" fillId="0" borderId="0" xfId="46" applyFont="1" applyProtection="1"/>
    <xf numFmtId="0" fontId="59" fillId="0" borderId="0" xfId="45" applyFont="1" applyAlignment="1" applyProtection="1"/>
    <xf numFmtId="0" fontId="26" fillId="0" borderId="0" xfId="46" applyFont="1" applyAlignment="1" applyProtection="1">
      <alignment vertical="center"/>
    </xf>
    <xf numFmtId="0" fontId="27" fillId="0" borderId="13" xfId="46" applyFont="1" applyBorder="1" applyAlignment="1" applyProtection="1">
      <alignment horizontal="center" vertical="center"/>
    </xf>
    <xf numFmtId="0" fontId="26" fillId="0" borderId="22" xfId="46" applyFont="1" applyBorder="1" applyAlignment="1" applyProtection="1">
      <alignment horizontal="left" vertical="center"/>
    </xf>
    <xf numFmtId="0" fontId="30" fillId="0" borderId="23" xfId="46" applyFont="1" applyBorder="1" applyAlignment="1" applyProtection="1">
      <alignment horizontal="center" vertical="center"/>
    </xf>
    <xf numFmtId="0" fontId="30" fillId="0" borderId="25" xfId="46" applyFont="1" applyBorder="1" applyAlignment="1" applyProtection="1">
      <alignment horizontal="center" vertical="center"/>
    </xf>
    <xf numFmtId="0" fontId="34" fillId="0" borderId="25" xfId="46" applyFont="1" applyBorder="1" applyAlignment="1" applyProtection="1">
      <alignment horizontal="center" vertical="center"/>
    </xf>
    <xf numFmtId="0" fontId="30" fillId="0" borderId="24" xfId="46" applyFont="1" applyBorder="1" applyAlignment="1" applyProtection="1">
      <alignment horizontal="center" vertical="center"/>
    </xf>
    <xf numFmtId="0" fontId="49" fillId="0" borderId="0" xfId="45" applyFont="1" applyProtection="1"/>
    <xf numFmtId="0" fontId="48" fillId="0" borderId="0" xfId="45" applyFont="1" applyProtection="1"/>
    <xf numFmtId="0" fontId="48" fillId="0" borderId="0" xfId="46" applyFont="1" applyAlignment="1" applyProtection="1">
      <alignment vertical="top" wrapText="1"/>
    </xf>
    <xf numFmtId="0" fontId="48" fillId="0" borderId="0" xfId="46" applyFont="1" applyAlignment="1" applyProtection="1">
      <alignment horizontal="center" vertical="center"/>
    </xf>
    <xf numFmtId="0" fontId="53" fillId="0" borderId="0" xfId="46" applyFont="1" applyAlignment="1" applyProtection="1">
      <alignment horizontal="center" vertical="center"/>
    </xf>
    <xf numFmtId="0" fontId="62" fillId="0" borderId="0" xfId="46" applyFont="1" applyAlignment="1" applyProtection="1">
      <alignment vertical="top"/>
    </xf>
    <xf numFmtId="0" fontId="67" fillId="0" borderId="0" xfId="46" applyFont="1" applyProtection="1"/>
    <xf numFmtId="0" fontId="60" fillId="0" borderId="0" xfId="45" applyFont="1" applyProtection="1"/>
    <xf numFmtId="0" fontId="48" fillId="0" borderId="13" xfId="45" applyFont="1" applyBorder="1" applyAlignment="1" applyProtection="1">
      <alignment vertical="center"/>
    </xf>
    <xf numFmtId="169" fontId="31" fillId="0" borderId="13" xfId="46" applyNumberFormat="1" applyFont="1" applyBorder="1" applyAlignment="1" applyProtection="1">
      <alignment horizontal="center" vertical="center"/>
    </xf>
    <xf numFmtId="169" fontId="32" fillId="0" borderId="13" xfId="46" applyNumberFormat="1" applyFont="1" applyBorder="1" applyAlignment="1" applyProtection="1">
      <alignment horizontal="center" vertical="center"/>
    </xf>
    <xf numFmtId="169" fontId="9" fillId="0" borderId="1" xfId="49" applyNumberFormat="1" applyFont="1" applyFill="1" applyBorder="1" applyAlignment="1" applyProtection="1">
      <alignment horizontal="left" vertical="center" wrapText="1"/>
    </xf>
    <xf numFmtId="169" fontId="9" fillId="0" borderId="3" xfId="49" applyNumberFormat="1" applyFont="1" applyFill="1" applyBorder="1" applyAlignment="1" applyProtection="1">
      <alignment horizontal="center" vertical="center" wrapText="1"/>
    </xf>
    <xf numFmtId="0" fontId="25" fillId="0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0" fontId="15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6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6" fillId="0" borderId="0" xfId="49" applyFont="1" applyFill="1">
      <protection locked="0"/>
    </xf>
    <xf numFmtId="0" fontId="16" fillId="46" borderId="0" xfId="49" applyFont="1" applyFill="1">
      <protection locked="0"/>
    </xf>
    <xf numFmtId="0" fontId="16" fillId="47" borderId="0" xfId="49" applyFont="1" applyFill="1">
      <protection locked="0"/>
    </xf>
    <xf numFmtId="0" fontId="1" fillId="0" borderId="0" xfId="0" applyNumberFormat="1" applyFont="1"/>
    <xf numFmtId="0" fontId="16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6" borderId="0" xfId="49" applyFont="1" applyFill="1">
      <protection locked="0"/>
    </xf>
    <xf numFmtId="0" fontId="1" fillId="47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6" fillId="0" borderId="0" xfId="49" applyFont="1" applyFill="1" applyProtection="1"/>
    <xf numFmtId="0" fontId="16" fillId="46" borderId="0" xfId="49" applyFont="1" applyFill="1" applyProtection="1"/>
    <xf numFmtId="0" fontId="16" fillId="47" borderId="0" xfId="49" applyFont="1" applyFill="1" applyProtection="1"/>
    <xf numFmtId="0" fontId="16" fillId="0" borderId="0" xfId="49" applyFont="1" applyFill="1" applyAlignment="1">
      <alignment horizontal="left" vertical="center"/>
      <protection locked="0"/>
    </xf>
    <xf numFmtId="0" fontId="15" fillId="0" borderId="0" xfId="49" applyFont="1" applyFill="1"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5" fillId="38" borderId="0" xfId="49" applyFont="1" applyFill="1" applyBorder="1" applyProtection="1"/>
    <xf numFmtId="0" fontId="95" fillId="37" borderId="12" xfId="49" applyFont="1" applyFill="1" applyBorder="1" applyAlignment="1" applyProtection="1">
      <alignment horizontal="right"/>
    </xf>
    <xf numFmtId="0" fontId="16" fillId="37" borderId="13" xfId="49" applyNumberFormat="1" applyFont="1" applyFill="1" applyBorder="1" applyAlignment="1" applyProtection="1">
      <alignment horizontal="center"/>
    </xf>
    <xf numFmtId="0" fontId="16" fillId="42" borderId="19" xfId="49" applyFont="1" applyFill="1" applyBorder="1" applyAlignment="1" applyProtection="1">
      <alignment horizontal="center" vertical="center"/>
    </xf>
    <xf numFmtId="0" fontId="16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6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6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6" fillId="0" borderId="0" xfId="49" applyFont="1" applyFill="1" applyAlignment="1" applyProtection="1">
      <alignment horizontal="left"/>
    </xf>
    <xf numFmtId="0" fontId="16" fillId="0" borderId="0" xfId="49" applyFont="1" applyFill="1" applyAlignment="1">
      <alignment horizontal="left"/>
      <protection locked="0"/>
    </xf>
    <xf numFmtId="0" fontId="16" fillId="46" borderId="0" xfId="49" applyFont="1" applyFill="1" applyAlignment="1">
      <alignment horizontal="left"/>
      <protection locked="0"/>
    </xf>
    <xf numFmtId="0" fontId="16" fillId="47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49" applyNumberFormat="1" applyFont="1" applyFill="1" applyProtection="1"/>
    <xf numFmtId="0" fontId="16" fillId="0" borderId="0" xfId="0" applyFont="1"/>
    <xf numFmtId="0" fontId="16" fillId="0" borderId="0" xfId="0" applyNumberFormat="1" applyFont="1"/>
    <xf numFmtId="0" fontId="16" fillId="0" borderId="0" xfId="49" applyNumberFormat="1" applyFont="1" applyFill="1" applyAlignment="1">
      <alignment horizontal="center" vertical="center"/>
      <protection locked="0"/>
    </xf>
    <xf numFmtId="0" fontId="16" fillId="0" borderId="0" xfId="49" applyFont="1" applyFill="1" applyAlignment="1">
      <alignment horizontal="center" vertical="center"/>
      <protection locked="0"/>
    </xf>
    <xf numFmtId="0" fontId="16" fillId="0" borderId="0" xfId="49" applyFont="1" applyFill="1" applyAlignment="1" applyProtection="1">
      <alignment horizontal="center" vertical="center"/>
      <protection locked="0"/>
    </xf>
    <xf numFmtId="0" fontId="16" fillId="0" borderId="0" xfId="49" applyNumberFormat="1" applyFont="1" applyFill="1" applyAlignment="1">
      <alignment horizontal="lef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49" applyNumberFormat="1" applyFont="1" applyFill="1" applyAlignment="1" applyProtection="1">
      <alignment horizontal="center" vertical="center"/>
      <protection locked="0"/>
    </xf>
    <xf numFmtId="0" fontId="16" fillId="0" borderId="25" xfId="49" applyFont="1" applyFill="1" applyBorder="1" applyAlignment="1" applyProtection="1">
      <alignment horizontal="center" vertical="center"/>
      <protection locked="0"/>
    </xf>
    <xf numFmtId="0" fontId="16" fillId="0" borderId="0" xfId="49" applyNumberFormat="1" applyFont="1" applyFill="1">
      <protection locked="0"/>
    </xf>
    <xf numFmtId="49" fontId="16" fillId="0" borderId="0" xfId="49" applyNumberFormat="1" applyFont="1" applyFill="1" applyAlignment="1" applyProtection="1">
      <alignment horizontal="center" vertical="center"/>
      <protection locked="0"/>
    </xf>
    <xf numFmtId="49" fontId="16" fillId="0" borderId="0" xfId="49" applyNumberFormat="1" applyFont="1" applyFill="1" applyAlignment="1">
      <alignment horizontal="center" vertical="center"/>
      <protection locked="0"/>
    </xf>
    <xf numFmtId="0" fontId="16" fillId="46" borderId="0" xfId="49" applyNumberFormat="1" applyFont="1" applyFill="1">
      <protection locked="0"/>
    </xf>
    <xf numFmtId="0" fontId="16" fillId="47" borderId="0" xfId="49" applyNumberFormat="1" applyFont="1" applyFill="1">
      <protection locked="0"/>
    </xf>
    <xf numFmtId="0" fontId="97" fillId="0" borderId="0" xfId="48" applyFont="1" applyBorder="1"/>
    <xf numFmtId="0" fontId="97" fillId="0" borderId="0" xfId="48" applyFont="1"/>
    <xf numFmtId="0" fontId="97" fillId="0" borderId="0" xfId="48" applyFont="1" applyBorder="1" applyAlignment="1">
      <alignment horizontal="center"/>
    </xf>
    <xf numFmtId="0" fontId="100" fillId="0" borderId="0" xfId="48" applyFont="1" applyBorder="1"/>
    <xf numFmtId="0" fontId="100" fillId="0" borderId="0" xfId="48" applyFont="1"/>
    <xf numFmtId="0" fontId="97" fillId="0" borderId="0" xfId="48" applyFont="1" applyBorder="1" applyAlignment="1">
      <alignment wrapText="1"/>
    </xf>
    <xf numFmtId="0" fontId="99" fillId="0" borderId="0" xfId="50" applyFont="1" applyFill="1" applyBorder="1" applyAlignment="1" applyProtection="1">
      <alignment horizontal="left" wrapText="1"/>
    </xf>
    <xf numFmtId="0" fontId="97" fillId="0" borderId="0" xfId="48" applyFont="1" applyBorder="1" applyAlignment="1">
      <alignment horizontal="center" wrapText="1"/>
    </xf>
    <xf numFmtId="0" fontId="97" fillId="0" borderId="0" xfId="48" applyFont="1" applyAlignment="1">
      <alignment wrapText="1"/>
    </xf>
    <xf numFmtId="0" fontId="97" fillId="0" borderId="0" xfId="48" applyFont="1" applyBorder="1" applyAlignment="1">
      <alignment vertical="top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horizontal="center"/>
    </xf>
    <xf numFmtId="0" fontId="100" fillId="0" borderId="0" xfId="48" applyFont="1" applyBorder="1" applyAlignment="1">
      <alignment wrapText="1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96" fillId="0" borderId="0" xfId="48" applyFont="1" applyBorder="1" applyAlignment="1">
      <alignment horizontal="center" wrapText="1"/>
    </xf>
    <xf numFmtId="0" fontId="98" fillId="0" borderId="0" xfId="48" applyFont="1" applyBorder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27" fillId="0" borderId="0" xfId="45" applyFont="1" applyProtection="1"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169" fontId="9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26" fillId="0" borderId="0" xfId="46" applyFont="1" applyAlignment="1"/>
    <xf numFmtId="0" fontId="26" fillId="0" borderId="0" xfId="46" applyFont="1"/>
    <xf numFmtId="0" fontId="26" fillId="0" borderId="0" xfId="46" applyFont="1" applyBorder="1" applyAlignment="1"/>
    <xf numFmtId="0" fontId="102" fillId="0" borderId="0" xfId="0" applyFont="1" applyProtection="1">
      <protection locked="0"/>
    </xf>
    <xf numFmtId="0" fontId="26" fillId="0" borderId="0" xfId="46" applyFont="1" applyAlignment="1" applyProtection="1"/>
    <xf numFmtId="0" fontId="26" fillId="0" borderId="0" xfId="46" applyFont="1" applyProtection="1"/>
    <xf numFmtId="0" fontId="26" fillId="0" borderId="0" xfId="46" applyFont="1" applyBorder="1" applyAlignment="1" applyProtection="1"/>
    <xf numFmtId="0" fontId="102" fillId="0" borderId="0" xfId="0" applyFont="1" applyProtection="1"/>
    <xf numFmtId="0" fontId="102" fillId="0" borderId="1" xfId="0" applyFont="1" applyBorder="1" applyAlignment="1" applyProtection="1">
      <alignment horizontal="center"/>
    </xf>
    <xf numFmtId="0" fontId="31" fillId="0" borderId="13" xfId="46" applyFont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/>
    </xf>
    <xf numFmtId="0" fontId="29" fillId="0" borderId="16" xfId="46" applyFont="1" applyBorder="1" applyAlignment="1" applyProtection="1">
      <alignment horizontal="center" vertical="center"/>
      <protection locked="0"/>
    </xf>
    <xf numFmtId="0" fontId="27" fillId="0" borderId="0" xfId="46" applyFont="1" applyAlignment="1">
      <alignment horizontal="center"/>
    </xf>
    <xf numFmtId="49" fontId="9" fillId="0" borderId="1" xfId="49" quotePrefix="1" applyNumberFormat="1" applyFont="1" applyFill="1" applyBorder="1" applyAlignment="1" applyProtection="1">
      <alignment horizontal="left" vertical="center" wrapText="1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</xf>
    <xf numFmtId="0" fontId="91" fillId="0" borderId="3" xfId="47" quotePrefix="1" applyFont="1" applyFill="1" applyBorder="1" applyAlignment="1" applyProtection="1">
      <alignment horizontal="left" vertical="center"/>
    </xf>
    <xf numFmtId="49" fontId="9" fillId="0" borderId="1" xfId="49" quotePrefix="1" applyNumberFormat="1" applyFont="1" applyFill="1" applyBorder="1" applyAlignment="1" applyProtection="1">
      <alignment horizontal="left" vertical="center" wrapText="1"/>
    </xf>
    <xf numFmtId="0" fontId="91" fillId="0" borderId="3" xfId="47" applyFont="1" applyFill="1" applyBorder="1" applyAlignment="1" applyProtection="1">
      <alignment horizontal="left" vertical="center"/>
    </xf>
    <xf numFmtId="49" fontId="25" fillId="0" borderId="1" xfId="49" applyNumberFormat="1" applyFont="1" applyFill="1" applyBorder="1" applyAlignment="1" applyProtection="1">
      <alignment horizontal="left" vertical="center" wrapText="1"/>
    </xf>
    <xf numFmtId="0" fontId="0" fillId="49" borderId="0" xfId="0" applyFill="1"/>
    <xf numFmtId="0" fontId="0" fillId="0" borderId="13" xfId="0" applyBorder="1" applyAlignment="1">
      <alignment horizontal="center"/>
    </xf>
    <xf numFmtId="0" fontId="92" fillId="0" borderId="27" xfId="49" applyFont="1" applyFill="1" applyBorder="1" applyAlignment="1">
      <alignment horizontal="center" vertical="top"/>
      <protection locked="0"/>
    </xf>
    <xf numFmtId="0" fontId="92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6" fillId="0" borderId="27" xfId="0" applyFont="1" applyBorder="1" applyAlignment="1">
      <alignment horizontal="center" vertical="top"/>
    </xf>
    <xf numFmtId="0" fontId="0" fillId="0" borderId="27" xfId="0" applyBorder="1" applyAlignment="1"/>
    <xf numFmtId="0" fontId="21" fillId="0" borderId="3" xfId="46" applyFont="1" applyBorder="1" applyAlignment="1" applyProtection="1">
      <alignment horizontal="left"/>
      <protection locked="0"/>
    </xf>
    <xf numFmtId="0" fontId="21" fillId="0" borderId="4" xfId="46" applyFont="1" applyBorder="1" applyAlignment="1" applyProtection="1">
      <alignment horizontal="left"/>
      <protection locked="0"/>
    </xf>
    <xf numFmtId="0" fontId="21" fillId="0" borderId="5" xfId="46" applyFont="1" applyBorder="1" applyAlignment="1" applyProtection="1">
      <alignment horizontal="left"/>
      <protection locked="0"/>
    </xf>
    <xf numFmtId="0" fontId="48" fillId="0" borderId="0" xfId="46" applyFont="1" applyAlignment="1" applyProtection="1">
      <alignment horizontal="left" vertical="center"/>
    </xf>
    <xf numFmtId="0" fontId="48" fillId="0" borderId="11" xfId="46" applyFont="1" applyBorder="1" applyAlignment="1" applyProtection="1">
      <alignment horizontal="left" vertical="center"/>
    </xf>
    <xf numFmtId="0" fontId="26" fillId="0" borderId="1" xfId="46" applyFont="1" applyBorder="1" applyAlignment="1" applyProtection="1">
      <alignment horizontal="left" vertical="center"/>
      <protection locked="0"/>
    </xf>
    <xf numFmtId="0" fontId="101" fillId="0" borderId="1" xfId="0" applyFont="1" applyBorder="1" applyAlignment="1"/>
    <xf numFmtId="0" fontId="26" fillId="0" borderId="1" xfId="46" applyFont="1" applyBorder="1" applyAlignment="1" applyProtection="1">
      <protection locked="0"/>
    </xf>
    <xf numFmtId="0" fontId="49" fillId="0" borderId="0" xfId="46" applyFont="1" applyBorder="1" applyAlignment="1" applyProtection="1">
      <alignment horizontal="right"/>
    </xf>
    <xf numFmtId="0" fontId="66" fillId="0" borderId="0" xfId="46" applyFont="1" applyAlignment="1" applyProtection="1">
      <alignment horizontal="center"/>
    </xf>
    <xf numFmtId="49" fontId="21" fillId="0" borderId="3" xfId="46" quotePrefix="1" applyNumberFormat="1" applyFont="1" applyBorder="1" applyAlignment="1" applyProtection="1">
      <alignment horizontal="left" vertical="center"/>
      <protection locked="0"/>
    </xf>
    <xf numFmtId="49" fontId="21" fillId="0" borderId="4" xfId="46" quotePrefix="1" applyNumberFormat="1" applyFont="1" applyBorder="1" applyAlignment="1" applyProtection="1">
      <alignment horizontal="left" vertical="center"/>
      <protection locked="0"/>
    </xf>
    <xf numFmtId="49" fontId="21" fillId="0" borderId="5" xfId="46" quotePrefix="1" applyNumberFormat="1" applyFont="1" applyBorder="1" applyAlignment="1" applyProtection="1">
      <alignment horizontal="left" vertical="center"/>
      <protection locked="0"/>
    </xf>
    <xf numFmtId="0" fontId="21" fillId="0" borderId="0" xfId="46" applyFont="1" applyFill="1" applyAlignment="1" applyProtection="1">
      <alignment horizontal="center"/>
    </xf>
    <xf numFmtId="0" fontId="84" fillId="0" borderId="0" xfId="46" applyFont="1" applyAlignment="1" applyProtection="1">
      <alignment horizontal="center"/>
    </xf>
    <xf numFmtId="0" fontId="21" fillId="0" borderId="0" xfId="46" applyFont="1" applyAlignment="1" applyProtection="1">
      <alignment horizontal="center"/>
    </xf>
    <xf numFmtId="0" fontId="31" fillId="0" borderId="22" xfId="46" applyFont="1" applyBorder="1" applyAlignment="1" applyProtection="1">
      <alignment horizontal="center" vertical="center"/>
      <protection locked="0"/>
    </xf>
    <xf numFmtId="0" fontId="31" fillId="0" borderId="23" xfId="46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49" fillId="0" borderId="0" xfId="46" applyFont="1" applyAlignment="1" applyProtection="1">
      <alignment horizontal="center"/>
    </xf>
    <xf numFmtId="0" fontId="39" fillId="0" borderId="24" xfId="0" applyFont="1" applyBorder="1" applyAlignment="1" applyProtection="1">
      <alignment horizontal="center"/>
      <protection locked="0"/>
    </xf>
    <xf numFmtId="0" fontId="27" fillId="0" borderId="0" xfId="46" quotePrefix="1" applyFont="1" applyAlignment="1" applyProtection="1">
      <alignment horizontal="left" vertical="center"/>
    </xf>
    <xf numFmtId="0" fontId="27" fillId="0" borderId="11" xfId="46" applyFont="1" applyBorder="1" applyAlignment="1" applyProtection="1">
      <alignment horizontal="left" vertical="center"/>
    </xf>
    <xf numFmtId="0" fontId="60" fillId="0" borderId="27" xfId="46" applyFont="1" applyBorder="1" applyAlignment="1" applyProtection="1">
      <alignment horizontal="left" vertical="top" wrapText="1"/>
    </xf>
    <xf numFmtId="0" fontId="27" fillId="0" borderId="0" xfId="46" applyFont="1" applyBorder="1" applyAlignment="1" applyProtection="1">
      <alignment horizontal="left" vertical="center"/>
    </xf>
    <xf numFmtId="49" fontId="27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7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49" fontId="65" fillId="0" borderId="25" xfId="46" applyNumberFormat="1" applyFont="1" applyBorder="1" applyAlignment="1" applyProtection="1">
      <alignment vertical="center" wrapText="1"/>
    </xf>
    <xf numFmtId="49" fontId="59" fillId="0" borderId="3" xfId="45" applyNumberFormat="1" applyFont="1" applyBorder="1" applyAlignment="1" applyProtection="1">
      <alignment horizontal="left" vertical="center"/>
      <protection locked="0"/>
    </xf>
    <xf numFmtId="49" fontId="59" fillId="0" borderId="4" xfId="45" applyNumberFormat="1" applyFont="1" applyBorder="1" applyAlignment="1" applyProtection="1">
      <alignment horizontal="left" vertical="center"/>
      <protection locked="0"/>
    </xf>
    <xf numFmtId="49" fontId="59" fillId="0" borderId="5" xfId="45" applyNumberFormat="1" applyFont="1" applyBorder="1" applyAlignment="1" applyProtection="1">
      <alignment horizontal="left" vertical="center"/>
      <protection locked="0"/>
    </xf>
    <xf numFmtId="0" fontId="21" fillId="0" borderId="3" xfId="46" applyFont="1" applyBorder="1" applyAlignment="1" applyProtection="1">
      <alignment horizontal="center" vertical="center"/>
    </xf>
    <xf numFmtId="0" fontId="21" fillId="0" borderId="4" xfId="46" applyFont="1" applyBorder="1" applyAlignment="1" applyProtection="1">
      <alignment horizontal="center" vertical="center"/>
    </xf>
    <xf numFmtId="0" fontId="21" fillId="0" borderId="5" xfId="46" applyFont="1" applyBorder="1" applyAlignment="1" applyProtection="1">
      <alignment horizontal="center" vertical="center"/>
    </xf>
    <xf numFmtId="0" fontId="49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7" fillId="0" borderId="28" xfId="46" applyFont="1" applyBorder="1" applyAlignment="1" applyProtection="1">
      <alignment horizontal="center" vertical="center" textRotation="90"/>
      <protection locked="0"/>
    </xf>
    <xf numFmtId="0" fontId="27" fillId="0" borderId="29" xfId="46" applyFont="1" applyBorder="1" applyAlignment="1" applyProtection="1">
      <alignment horizontal="center" vertical="center" textRotation="90"/>
      <protection locked="0"/>
    </xf>
    <xf numFmtId="0" fontId="21" fillId="0" borderId="3" xfId="46" applyFont="1" applyBorder="1" applyAlignment="1" applyProtection="1">
      <alignment horizontal="left" wrapText="1"/>
      <protection locked="0"/>
    </xf>
    <xf numFmtId="0" fontId="21" fillId="0" borderId="4" xfId="46" applyFont="1" applyBorder="1" applyAlignment="1" applyProtection="1">
      <alignment horizontal="left" wrapText="1"/>
      <protection locked="0"/>
    </xf>
    <xf numFmtId="0" fontId="21" fillId="0" borderId="5" xfId="46" applyFont="1" applyBorder="1" applyAlignment="1" applyProtection="1">
      <alignment horizontal="left" wrapText="1"/>
      <protection locked="0"/>
    </xf>
    <xf numFmtId="0" fontId="31" fillId="0" borderId="24" xfId="46" applyFont="1" applyBorder="1" applyAlignment="1" applyProtection="1">
      <alignment horizontal="center"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protection locked="0"/>
    </xf>
    <xf numFmtId="0" fontId="0" fillId="0" borderId="0" xfId="0" applyAlignment="1"/>
    <xf numFmtId="0" fontId="16" fillId="0" borderId="0" xfId="0" applyFont="1" applyBorder="1" applyAlignment="1" applyProtection="1">
      <alignment horizontal="left"/>
      <protection locked="0"/>
    </xf>
    <xf numFmtId="0" fontId="92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6" fillId="0" borderId="25" xfId="0" applyNumberFormat="1" applyFont="1" applyFill="1" applyBorder="1" applyAlignment="1" applyProtection="1">
      <alignment horizontal="left" vertical="top"/>
      <protection locked="0"/>
    </xf>
    <xf numFmtId="0" fontId="16" fillId="0" borderId="25" xfId="0" applyNumberFormat="1" applyFont="1" applyBorder="1" applyAlignment="1" applyProtection="1">
      <protection locked="0"/>
    </xf>
    <xf numFmtId="0" fontId="16" fillId="0" borderId="25" xfId="0" applyFont="1" applyBorder="1" applyAlignment="1" applyProtection="1">
      <protection locked="0"/>
    </xf>
    <xf numFmtId="0" fontId="92" fillId="0" borderId="27" xfId="0" applyNumberFormat="1" applyFont="1" applyFill="1" applyBorder="1" applyAlignment="1" applyProtection="1">
      <alignment horizontal="center" vertical="top"/>
      <protection locked="0"/>
    </xf>
    <xf numFmtId="0" fontId="92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6" fillId="0" borderId="25" xfId="49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>
      <alignment horizontal="center" vertical="center"/>
    </xf>
    <xf numFmtId="0" fontId="16" fillId="0" borderId="25" xfId="49" applyFont="1" applyFill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7" borderId="12" xfId="49" applyFont="1" applyFill="1" applyBorder="1" applyAlignment="1" applyProtection="1">
      <alignment horizontal="center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1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2" fillId="0" borderId="4" xfId="49" applyFont="1" applyFill="1" applyBorder="1" applyAlignment="1">
      <alignment horizontal="center" vertical="center"/>
      <protection locked="0"/>
    </xf>
    <xf numFmtId="0" fontId="13" fillId="0" borderId="9" xfId="49" applyFont="1" applyFill="1" applyBorder="1" applyAlignment="1">
      <alignment horizontal="center"/>
      <protection locked="0"/>
    </xf>
    <xf numFmtId="0" fontId="13" fillId="0" borderId="7" xfId="49" applyFont="1" applyFill="1" applyBorder="1" applyAlignment="1">
      <alignment horizontal="center"/>
      <protection locked="0"/>
    </xf>
    <xf numFmtId="0" fontId="13" fillId="0" borderId="2" xfId="49" applyFont="1" applyFill="1" applyBorder="1" applyAlignment="1">
      <alignment horizontal="center"/>
      <protection locked="0"/>
    </xf>
    <xf numFmtId="0" fontId="23" fillId="0" borderId="15" xfId="49" applyFont="1" applyFill="1" applyBorder="1" applyAlignment="1">
      <alignment horizontal="center" vertical="center"/>
      <protection locked="0"/>
    </xf>
    <xf numFmtId="0" fontId="23" fillId="0" borderId="8" xfId="49" applyFont="1" applyFill="1" applyBorder="1" applyAlignment="1">
      <alignment horizontal="center" vertical="center"/>
      <protection locked="0"/>
    </xf>
    <xf numFmtId="0" fontId="23" fillId="0" borderId="10" xfId="49" applyFont="1" applyFill="1" applyBorder="1" applyAlignment="1">
      <alignment horizontal="center" vertic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1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26" fillId="0" borderId="1" xfId="46" applyFont="1" applyBorder="1" applyAlignment="1" applyProtection="1">
      <alignment horizontal="left" vertical="center"/>
    </xf>
    <xf numFmtId="0" fontId="101" fillId="0" borderId="1" xfId="0" applyFont="1" applyBorder="1" applyAlignment="1" applyProtection="1"/>
    <xf numFmtId="0" fontId="26" fillId="0" borderId="1" xfId="46" applyFont="1" applyBorder="1" applyAlignment="1" applyProtection="1"/>
    <xf numFmtId="169" fontId="21" fillId="0" borderId="3" xfId="46" quotePrefix="1" applyNumberFormat="1" applyFont="1" applyBorder="1" applyAlignment="1" applyProtection="1">
      <alignment horizontal="left" vertical="center"/>
    </xf>
    <xf numFmtId="169" fontId="21" fillId="0" borderId="4" xfId="46" quotePrefix="1" applyNumberFormat="1" applyFont="1" applyBorder="1" applyAlignment="1" applyProtection="1">
      <alignment horizontal="left" vertical="center"/>
    </xf>
    <xf numFmtId="169" fontId="21" fillId="0" borderId="5" xfId="46" quotePrefix="1" applyNumberFormat="1" applyFont="1" applyBorder="1" applyAlignment="1" applyProtection="1">
      <alignment horizontal="left" vertical="center"/>
    </xf>
    <xf numFmtId="169" fontId="21" fillId="0" borderId="3" xfId="46" applyNumberFormat="1" applyFont="1" applyBorder="1" applyAlignment="1" applyProtection="1">
      <alignment horizontal="left"/>
    </xf>
    <xf numFmtId="169" fontId="21" fillId="0" borderId="4" xfId="46" applyNumberFormat="1" applyFont="1" applyBorder="1" applyAlignment="1" applyProtection="1">
      <alignment horizontal="left"/>
    </xf>
    <xf numFmtId="169" fontId="21" fillId="0" borderId="5" xfId="46" applyNumberFormat="1" applyFont="1" applyBorder="1" applyAlignment="1" applyProtection="1">
      <alignment horizontal="left"/>
    </xf>
    <xf numFmtId="169" fontId="21" fillId="0" borderId="3" xfId="46" applyNumberFormat="1" applyFont="1" applyBorder="1" applyAlignment="1" applyProtection="1">
      <alignment horizontal="left" wrapText="1"/>
    </xf>
    <xf numFmtId="169" fontId="21" fillId="0" borderId="4" xfId="46" applyNumberFormat="1" applyFont="1" applyBorder="1" applyAlignment="1" applyProtection="1">
      <alignment horizontal="left" wrapText="1"/>
    </xf>
    <xf numFmtId="169" fontId="21" fillId="0" borderId="5" xfId="46" applyNumberFormat="1" applyFont="1" applyBorder="1" applyAlignment="1" applyProtection="1">
      <alignment horizontal="left" wrapText="1"/>
    </xf>
    <xf numFmtId="49" fontId="59" fillId="0" borderId="3" xfId="45" applyNumberFormat="1" applyFont="1" applyBorder="1" applyAlignment="1" applyProtection="1">
      <alignment horizontal="left" vertical="center"/>
    </xf>
    <xf numFmtId="49" fontId="59" fillId="0" borderId="4" xfId="45" applyNumberFormat="1" applyFont="1" applyBorder="1" applyAlignment="1" applyProtection="1">
      <alignment horizontal="left" vertical="center"/>
    </xf>
    <xf numFmtId="49" fontId="59" fillId="0" borderId="5" xfId="45" applyNumberFormat="1" applyFont="1" applyBorder="1" applyAlignment="1" applyProtection="1">
      <alignment horizontal="left" vertical="center"/>
    </xf>
    <xf numFmtId="0" fontId="49" fillId="0" borderId="0" xfId="45" applyFont="1" applyAlignment="1" applyProtection="1"/>
    <xf numFmtId="0" fontId="0" fillId="0" borderId="0" xfId="0" applyAlignment="1" applyProtection="1"/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169" fontId="27" fillId="0" borderId="25" xfId="0" applyNumberFormat="1" applyFont="1" applyFill="1" applyBorder="1" applyAlignment="1" applyProtection="1">
      <alignment horizontal="left" vertical="top"/>
    </xf>
    <xf numFmtId="169" fontId="0" fillId="0" borderId="25" xfId="0" applyNumberFormat="1" applyBorder="1" applyAlignment="1" applyProtection="1"/>
    <xf numFmtId="0" fontId="85" fillId="0" borderId="27" xfId="0" applyNumberFormat="1" applyFont="1" applyFill="1" applyBorder="1" applyAlignment="1" applyProtection="1">
      <alignment horizontal="center" vertical="top"/>
    </xf>
    <xf numFmtId="0" fontId="86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3" fillId="0" borderId="9" xfId="49" applyFont="1" applyFill="1" applyBorder="1" applyAlignment="1" applyProtection="1">
      <alignment horizontal="center"/>
    </xf>
    <xf numFmtId="0" fontId="13" fillId="0" borderId="7" xfId="49" applyFont="1" applyFill="1" applyBorder="1" applyAlignment="1" applyProtection="1">
      <alignment horizontal="center"/>
    </xf>
    <xf numFmtId="0" fontId="13" fillId="0" borderId="2" xfId="49" applyFont="1" applyFill="1" applyBorder="1" applyAlignment="1" applyProtection="1">
      <alignment horizontal="center"/>
    </xf>
    <xf numFmtId="0" fontId="23" fillId="0" borderId="15" xfId="49" applyFont="1" applyFill="1" applyBorder="1" applyAlignment="1" applyProtection="1">
      <alignment horizontal="center" vertical="center"/>
    </xf>
    <xf numFmtId="0" fontId="23" fillId="0" borderId="8" xfId="49" applyFont="1" applyFill="1" applyBorder="1" applyAlignment="1" applyProtection="1">
      <alignment horizontal="center" vertical="center"/>
    </xf>
    <xf numFmtId="0" fontId="23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1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1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7" fillId="0" borderId="25" xfId="49" applyNumberForma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69" fontId="9" fillId="0" borderId="0" xfId="0" applyNumberFormat="1" applyFont="1" applyBorder="1" applyAlignment="1" applyProtection="1">
      <alignment horizontal="left"/>
    </xf>
    <xf numFmtId="169" fontId="0" fillId="0" borderId="0" xfId="0" applyNumberFormat="1" applyAlignment="1" applyProtection="1"/>
    <xf numFmtId="0" fontId="86" fillId="0" borderId="27" xfId="0" applyFont="1" applyBorder="1" applyAlignment="1" applyProtection="1">
      <alignment horizontal="center" vertical="top"/>
    </xf>
    <xf numFmtId="0" fontId="0" fillId="0" borderId="27" xfId="0" applyBorder="1" applyAlignment="1" applyProtection="1"/>
    <xf numFmtId="169" fontId="7" fillId="0" borderId="25" xfId="49" applyNumberFormat="1" applyFill="1" applyBorder="1" applyAlignment="1" applyProtection="1">
      <alignment horizontal="left" vertical="center"/>
    </xf>
    <xf numFmtId="169" fontId="0" fillId="0" borderId="25" xfId="0" applyNumberFormat="1" applyBorder="1" applyAlignment="1" applyProtection="1">
      <alignment horizontal="left" vertical="center"/>
    </xf>
    <xf numFmtId="169" fontId="0" fillId="0" borderId="25" xfId="0" applyNumberFormat="1" applyBorder="1" applyAlignment="1" applyProtection="1">
      <alignment vertical="center"/>
    </xf>
    <xf numFmtId="0" fontId="21" fillId="0" borderId="3" xfId="46" applyFont="1" applyBorder="1" applyAlignment="1" applyProtection="1">
      <alignment horizontal="center" vertical="center"/>
      <protection locked="0"/>
    </xf>
    <xf numFmtId="0" fontId="21" fillId="0" borderId="4" xfId="46" applyFont="1" applyBorder="1" applyAlignment="1" applyProtection="1">
      <alignment horizontal="center" vertical="center"/>
      <protection locked="0"/>
    </xf>
    <xf numFmtId="0" fontId="21" fillId="0" borderId="5" xfId="46" applyFont="1" applyBorder="1" applyAlignment="1" applyProtection="1">
      <alignment horizontal="center" vertical="center"/>
      <protection locked="0"/>
    </xf>
  </cellXfs>
  <cellStyles count="5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000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45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123</xdr:row>
      <xdr:rowOff>95250</xdr:rowOff>
    </xdr:from>
    <xdr:to>
      <xdr:col>17</xdr:col>
      <xdr:colOff>485775</xdr:colOff>
      <xdr:row>181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68</xdr:row>
      <xdr:rowOff>66675</xdr:rowOff>
    </xdr:from>
    <xdr:to>
      <xdr:col>17</xdr:col>
      <xdr:colOff>485775</xdr:colOff>
      <xdr:row>123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45</xdr:row>
      <xdr:rowOff>95250</xdr:rowOff>
    </xdr:from>
    <xdr:to>
      <xdr:col>16</xdr:col>
      <xdr:colOff>762000</xdr:colOff>
      <xdr:row>68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8712000</xdr:colOff>
      <xdr:row>29</xdr:row>
      <xdr:rowOff>61907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8712000</xdr:colOff>
      <xdr:row>45</xdr:row>
      <xdr:rowOff>121915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192582</xdr:rowOff>
    </xdr:from>
    <xdr:to>
      <xdr:col>0</xdr:col>
      <xdr:colOff>8712000</xdr:colOff>
      <xdr:row>51</xdr:row>
      <xdr:rowOff>41492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74180"/>
          <a:ext cx="8712000" cy="1332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8712000</xdr:colOff>
      <xdr:row>58</xdr:row>
      <xdr:rowOff>308351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257582"/>
          <a:ext cx="8712000" cy="1463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59"/>
  <sheetViews>
    <sheetView zoomScale="130" zoomScaleNormal="130" zoomScaleSheetLayoutView="110" workbookViewId="0"/>
  </sheetViews>
  <sheetFormatPr defaultColWidth="9.140625" defaultRowHeight="15" x14ac:dyDescent="0.2"/>
  <cols>
    <col min="1" max="1" width="130.7109375" style="472" customWidth="1"/>
    <col min="2" max="2" width="5.7109375" style="465" customWidth="1"/>
    <col min="3" max="3" width="130.7109375" style="465" customWidth="1"/>
    <col min="4" max="10" width="2.85546875" style="465" customWidth="1"/>
    <col min="11" max="11" width="3.28515625" style="465" customWidth="1"/>
    <col min="12" max="12" width="3.140625" style="465" customWidth="1"/>
    <col min="13" max="16" width="9.140625" style="465"/>
    <col min="17" max="17" width="13" style="465" customWidth="1"/>
    <col min="18" max="16384" width="9.140625" style="465"/>
  </cols>
  <sheetData>
    <row r="1" spans="1:17" ht="15.75" x14ac:dyDescent="0.25">
      <c r="A1" s="478" t="s">
        <v>202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</row>
    <row r="2" spans="1:17" x14ac:dyDescent="0.2">
      <c r="A2" s="479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</row>
    <row r="3" spans="1:17" ht="30" x14ac:dyDescent="0.2">
      <c r="A3" s="469" t="s">
        <v>203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</row>
    <row r="4" spans="1:17" ht="30" x14ac:dyDescent="0.2">
      <c r="A4" s="469" t="s">
        <v>206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</row>
    <row r="5" spans="1:17" ht="30" x14ac:dyDescent="0.2">
      <c r="A5" s="469" t="s">
        <v>254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</row>
    <row r="6" spans="1:17" ht="45" x14ac:dyDescent="0.2">
      <c r="A6" s="469" t="s">
        <v>255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</row>
    <row r="7" spans="1:17" ht="30" x14ac:dyDescent="0.2">
      <c r="A7" s="469" t="s">
        <v>256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</row>
    <row r="8" spans="1:17" x14ac:dyDescent="0.2">
      <c r="A8" s="469" t="s">
        <v>204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</row>
    <row r="9" spans="1:17" x14ac:dyDescent="0.2">
      <c r="A9" s="473" t="s">
        <v>205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4"/>
      <c r="P9" s="464"/>
      <c r="Q9" s="464"/>
    </row>
    <row r="10" spans="1:17" ht="30" x14ac:dyDescent="0.2">
      <c r="A10" s="473" t="s">
        <v>257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4"/>
      <c r="P10" s="464"/>
      <c r="Q10" s="464"/>
    </row>
    <row r="11" spans="1:17" ht="30" x14ac:dyDescent="0.2">
      <c r="A11" s="469" t="s">
        <v>258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</row>
    <row r="12" spans="1:17" ht="30" x14ac:dyDescent="0.2">
      <c r="A12" s="469" t="s">
        <v>259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</row>
    <row r="13" spans="1:17" x14ac:dyDescent="0.2">
      <c r="A13" s="469" t="s">
        <v>260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</row>
    <row r="14" spans="1:17" ht="15.75" x14ac:dyDescent="0.25">
      <c r="A14" s="470"/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</row>
    <row r="15" spans="1:17" ht="15.75" x14ac:dyDescent="0.25">
      <c r="A15" s="470"/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</row>
    <row r="16" spans="1:17" ht="15.75" x14ac:dyDescent="0.25">
      <c r="A16" s="470"/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</row>
    <row r="17" spans="1:31" x14ac:dyDescent="0.2">
      <c r="A17" s="469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</row>
    <row r="18" spans="1:31" x14ac:dyDescent="0.2">
      <c r="A18" s="469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</row>
    <row r="19" spans="1:31" x14ac:dyDescent="0.2">
      <c r="A19" s="471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4"/>
      <c r="N19" s="464"/>
      <c r="O19" s="464"/>
      <c r="P19" s="464"/>
      <c r="Q19" s="464"/>
    </row>
    <row r="20" spans="1:31" s="468" customFormat="1" ht="15.75" x14ac:dyDescent="0.25">
      <c r="A20" s="474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67"/>
      <c r="N20" s="467"/>
      <c r="O20" s="467"/>
      <c r="P20" s="467"/>
      <c r="Q20" s="467"/>
      <c r="AD20" s="465"/>
      <c r="AE20" s="465"/>
    </row>
    <row r="21" spans="1:31" x14ac:dyDescent="0.2">
      <c r="A21" s="469"/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</row>
    <row r="22" spans="1:31" x14ac:dyDescent="0.2">
      <c r="A22" s="469"/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</row>
    <row r="23" spans="1:31" x14ac:dyDescent="0.2">
      <c r="A23" s="469"/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</row>
    <row r="24" spans="1:31" s="468" customFormat="1" ht="15.75" x14ac:dyDescent="0.25">
      <c r="A24" s="476"/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AD24" s="465"/>
      <c r="AE24" s="465"/>
    </row>
    <row r="25" spans="1:31" x14ac:dyDescent="0.2">
      <c r="A25" s="469"/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</row>
    <row r="31" spans="1:31" x14ac:dyDescent="0.2">
      <c r="A31" s="472" t="s">
        <v>261</v>
      </c>
    </row>
    <row r="47" spans="1:1" x14ac:dyDescent="0.2">
      <c r="A47" s="472" t="s">
        <v>262</v>
      </c>
    </row>
    <row r="51" spans="1:1" ht="56.25" customHeight="1" x14ac:dyDescent="0.2"/>
    <row r="52" spans="1:1" x14ac:dyDescent="0.2">
      <c r="A52" s="472" t="s">
        <v>263</v>
      </c>
    </row>
    <row r="59" spans="1:1" ht="28.5" customHeight="1" x14ac:dyDescent="0.2"/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H35"/>
  <sheetViews>
    <sheetView tabSelected="1" view="pageBreakPreview" topLeftCell="A13" zoomScale="117" zoomScaleNormal="90" zoomScaleSheetLayoutView="117" workbookViewId="0">
      <selection activeCell="AI18" sqref="AI18:AN18"/>
    </sheetView>
  </sheetViews>
  <sheetFormatPr defaultColWidth="7" defaultRowHeight="12.75" x14ac:dyDescent="0.2"/>
  <cols>
    <col min="1" max="1" width="2.85546875" style="332" customWidth="1"/>
    <col min="2" max="48" width="2.7109375" style="332" customWidth="1"/>
    <col min="49" max="49" width="3.7109375" style="332" customWidth="1"/>
    <col min="50" max="53" width="2.7109375" style="332" customWidth="1"/>
    <col min="54" max="58" width="6.28515625" style="332" customWidth="1"/>
    <col min="59" max="59" width="6.85546875" style="332" customWidth="1"/>
    <col min="60" max="60" width="6.28515625" style="332" customWidth="1"/>
    <col min="61" max="61" width="7" style="332" customWidth="1"/>
    <col min="62" max="16384" width="7" style="332"/>
  </cols>
  <sheetData>
    <row r="1" spans="1:60" s="334" customFormat="1" ht="21" customHeight="1" x14ac:dyDescent="0.35">
      <c r="A1" s="332"/>
      <c r="B1" s="333"/>
      <c r="C1" s="333"/>
      <c r="D1" s="333"/>
      <c r="E1" s="333"/>
      <c r="F1" s="333"/>
      <c r="G1" s="333"/>
      <c r="H1" s="530" t="s">
        <v>33</v>
      </c>
      <c r="I1" s="530"/>
      <c r="J1" s="530"/>
      <c r="K1" s="530"/>
      <c r="L1" s="530"/>
      <c r="M1" s="530"/>
      <c r="N1" s="530"/>
      <c r="O1" s="530"/>
      <c r="P1" s="333"/>
      <c r="Q1" s="333"/>
      <c r="R1" s="333"/>
      <c r="S1" s="333"/>
      <c r="T1" s="333"/>
      <c r="U1" s="333"/>
      <c r="V1" s="333"/>
      <c r="W1" s="333"/>
      <c r="X1" s="333"/>
      <c r="AF1" s="335"/>
      <c r="AP1" s="485" t="s">
        <v>103</v>
      </c>
      <c r="AQ1" s="486"/>
      <c r="AR1" s="486"/>
      <c r="AS1" s="485"/>
      <c r="AT1" s="485"/>
      <c r="AU1" s="485"/>
      <c r="AV1" s="485"/>
      <c r="AW1" s="485"/>
      <c r="AX1" s="487"/>
      <c r="AY1" s="486"/>
      <c r="AZ1" s="486"/>
      <c r="BA1" s="486"/>
      <c r="BB1" s="516" t="s">
        <v>238</v>
      </c>
      <c r="BC1" s="517"/>
      <c r="BD1" s="517"/>
      <c r="BE1" s="517"/>
      <c r="BF1" s="337"/>
      <c r="BG1" s="337"/>
      <c r="BH1" s="337"/>
    </row>
    <row r="2" spans="1:60" s="334" customFormat="1" ht="20.25" customHeight="1" x14ac:dyDescent="0.35">
      <c r="A2" s="332"/>
      <c r="B2" s="530" t="s">
        <v>34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AP2" s="486" t="s">
        <v>239</v>
      </c>
      <c r="AQ2" s="486"/>
      <c r="AR2" s="486"/>
      <c r="AS2" s="488"/>
      <c r="AT2" s="488"/>
      <c r="AU2" s="488"/>
      <c r="AV2" s="488"/>
      <c r="AW2" s="488"/>
      <c r="AX2" s="488"/>
      <c r="AY2" s="486"/>
      <c r="AZ2" s="486"/>
      <c r="BA2" s="486"/>
      <c r="BB2" s="493">
        <f>'ПЛАН НАВЧАЛЬНОГО ПРОЦЕСУ ДЕННА'!$Y$77</f>
        <v>30</v>
      </c>
      <c r="BC2" s="518" t="s">
        <v>240</v>
      </c>
      <c r="BD2" s="517"/>
      <c r="BE2" s="517"/>
    </row>
    <row r="3" spans="1:60" s="334" customFormat="1" ht="21.75" customHeight="1" x14ac:dyDescent="0.35">
      <c r="A3" s="332"/>
      <c r="B3" s="519" t="s">
        <v>73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338"/>
      <c r="W3" s="338"/>
      <c r="X3" s="338"/>
      <c r="AQ3" s="339"/>
      <c r="AR3" s="340"/>
      <c r="AS3" s="340"/>
      <c r="AT3" s="340"/>
      <c r="AU3" s="340"/>
      <c r="AV3" s="340"/>
      <c r="AW3" s="341"/>
      <c r="AX3" s="342"/>
    </row>
    <row r="4" spans="1:60" s="334" customFormat="1" ht="23.25" customHeight="1" x14ac:dyDescent="0.35">
      <c r="A4" s="343"/>
      <c r="B4" s="519" t="s">
        <v>35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344"/>
      <c r="V4" s="344"/>
      <c r="W4" s="344"/>
      <c r="X4" s="344"/>
      <c r="AM4" s="345"/>
      <c r="AQ4" s="344"/>
      <c r="AR4" s="346"/>
      <c r="AS4" s="340"/>
      <c r="AT4" s="340"/>
      <c r="AU4" s="340"/>
      <c r="AV4" s="340"/>
      <c r="AW4" s="340"/>
      <c r="AX4" s="347"/>
    </row>
    <row r="5" spans="1:60" s="334" customFormat="1" ht="20.25" customHeight="1" x14ac:dyDescent="0.35">
      <c r="A5" s="332"/>
      <c r="AM5" s="345"/>
      <c r="AR5" s="348"/>
      <c r="AS5" s="348"/>
      <c r="AT5" s="348"/>
      <c r="AU5" s="348"/>
      <c r="AV5" s="348"/>
      <c r="AW5" s="348"/>
      <c r="AX5" s="348"/>
    </row>
    <row r="6" spans="1:60" s="334" customFormat="1" ht="20.25" customHeight="1" x14ac:dyDescent="0.35">
      <c r="A6" s="332"/>
      <c r="AR6" s="336"/>
      <c r="AS6" s="336"/>
      <c r="AT6" s="336"/>
      <c r="AU6" s="336"/>
      <c r="AV6" s="336"/>
      <c r="AW6" s="336"/>
      <c r="BH6" s="336"/>
    </row>
    <row r="7" spans="1:60" s="334" customFormat="1" ht="24" customHeight="1" x14ac:dyDescent="0.35">
      <c r="A7" s="349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AP7" s="350"/>
    </row>
    <row r="8" spans="1:60" s="334" customFormat="1" ht="23.25" x14ac:dyDescent="0.35">
      <c r="B8" s="351"/>
      <c r="C8" s="352"/>
      <c r="D8" s="353"/>
      <c r="E8" s="354"/>
      <c r="F8" s="355"/>
      <c r="G8" s="354"/>
      <c r="H8" s="354"/>
      <c r="I8" s="354"/>
      <c r="J8" s="354"/>
      <c r="K8" s="354"/>
      <c r="L8" s="353"/>
      <c r="M8" s="353"/>
      <c r="N8" s="353"/>
      <c r="O8" s="353"/>
      <c r="P8" s="353"/>
      <c r="AP8" s="350"/>
    </row>
    <row r="9" spans="1:60" s="356" customFormat="1" ht="17.25" x14ac:dyDescent="0.25">
      <c r="B9" s="357"/>
      <c r="C9" s="358"/>
      <c r="D9" s="359"/>
      <c r="E9" s="360"/>
      <c r="F9" s="361"/>
      <c r="G9" s="360"/>
      <c r="H9" s="360"/>
      <c r="I9" s="360"/>
      <c r="J9" s="360"/>
      <c r="K9" s="360"/>
      <c r="L9" s="359"/>
      <c r="M9" s="359"/>
      <c r="N9" s="359"/>
      <c r="O9" s="359"/>
      <c r="P9" s="359"/>
      <c r="AZ9" s="362"/>
    </row>
    <row r="10" spans="1:60" s="356" customFormat="1" ht="18.75" x14ac:dyDescent="0.3">
      <c r="B10" s="357"/>
      <c r="C10" s="358"/>
      <c r="D10" s="359"/>
      <c r="E10" s="360"/>
      <c r="F10" s="361"/>
      <c r="G10" s="360"/>
      <c r="H10" s="360"/>
      <c r="I10" s="360"/>
      <c r="J10" s="360"/>
      <c r="K10" s="360"/>
      <c r="L10" s="359"/>
      <c r="M10" s="520" t="s">
        <v>36</v>
      </c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0"/>
      <c r="AL10" s="520"/>
      <c r="AM10" s="520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520"/>
    </row>
    <row r="11" spans="1:60" s="334" customFormat="1" ht="24.95" customHeight="1" x14ac:dyDescent="0.35">
      <c r="M11" s="526" t="s">
        <v>109</v>
      </c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</row>
    <row r="12" spans="1:60" s="334" customFormat="1" ht="27" customHeight="1" x14ac:dyDescent="0.4">
      <c r="Y12" s="525" t="s">
        <v>166</v>
      </c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</row>
    <row r="13" spans="1:60" s="334" customFormat="1" ht="21" x14ac:dyDescent="0.35">
      <c r="M13" s="524" t="s">
        <v>108</v>
      </c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</row>
    <row r="14" spans="1:60" s="334" customFormat="1" ht="21" x14ac:dyDescent="0.35">
      <c r="G14" s="363" t="s">
        <v>75</v>
      </c>
      <c r="H14" s="363"/>
      <c r="I14" s="363"/>
      <c r="J14" s="363"/>
      <c r="K14" s="363"/>
      <c r="L14" s="363"/>
      <c r="M14" s="363"/>
      <c r="N14" s="363"/>
      <c r="O14" s="514" t="s">
        <v>2</v>
      </c>
      <c r="P14" s="515"/>
      <c r="Q14" s="521"/>
      <c r="R14" s="522"/>
      <c r="S14" s="522"/>
      <c r="T14" s="522"/>
      <c r="U14" s="522"/>
      <c r="V14" s="522"/>
      <c r="W14" s="523"/>
      <c r="X14" s="363"/>
      <c r="AB14" s="364" t="s">
        <v>3</v>
      </c>
      <c r="AC14" s="364"/>
      <c r="AD14" s="511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12"/>
      <c r="BC14" s="512"/>
      <c r="BD14" s="512"/>
      <c r="BE14" s="512"/>
      <c r="BF14" s="513"/>
    </row>
    <row r="15" spans="1:60" s="334" customFormat="1" ht="21" x14ac:dyDescent="0.35">
      <c r="G15" s="363" t="s">
        <v>76</v>
      </c>
      <c r="H15" s="363"/>
      <c r="I15" s="363"/>
      <c r="J15" s="363"/>
      <c r="K15" s="363"/>
      <c r="L15" s="363"/>
      <c r="M15" s="363"/>
      <c r="N15" s="363"/>
      <c r="O15" s="514" t="s">
        <v>2</v>
      </c>
      <c r="P15" s="515"/>
      <c r="Q15" s="521"/>
      <c r="R15" s="522"/>
      <c r="S15" s="522"/>
      <c r="T15" s="522"/>
      <c r="U15" s="522"/>
      <c r="V15" s="522"/>
      <c r="W15" s="523"/>
      <c r="X15" s="365"/>
      <c r="Y15" s="366"/>
      <c r="Z15" s="366"/>
      <c r="AA15" s="366"/>
      <c r="AB15" s="364" t="s">
        <v>3</v>
      </c>
      <c r="AC15" s="364"/>
      <c r="AD15" s="511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3"/>
    </row>
    <row r="16" spans="1:60" s="334" customFormat="1" ht="21" x14ac:dyDescent="0.35">
      <c r="G16" s="122" t="s">
        <v>32</v>
      </c>
      <c r="H16" s="122"/>
      <c r="I16" s="122"/>
      <c r="J16" s="122"/>
      <c r="K16" s="122"/>
      <c r="L16" s="122"/>
      <c r="M16" s="122"/>
      <c r="N16" s="122"/>
      <c r="O16" s="532" t="str">
        <f>IF(Q16&gt;0,"шифр"," ")</f>
        <v xml:space="preserve"> </v>
      </c>
      <c r="P16" s="533"/>
      <c r="Q16" s="521"/>
      <c r="R16" s="522"/>
      <c r="S16" s="522"/>
      <c r="T16" s="522"/>
      <c r="U16" s="522"/>
      <c r="V16" s="522"/>
      <c r="W16" s="523"/>
      <c r="X16" s="367"/>
      <c r="Y16" s="368"/>
      <c r="Z16" s="368"/>
      <c r="AA16" s="368"/>
      <c r="AB16" s="369" t="s">
        <v>3</v>
      </c>
      <c r="AC16" s="369"/>
      <c r="AD16" s="551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3"/>
    </row>
    <row r="17" spans="1:60" s="334" customFormat="1" ht="21" x14ac:dyDescent="0.35">
      <c r="G17" s="122" t="s">
        <v>123</v>
      </c>
      <c r="H17" s="122"/>
      <c r="I17" s="122"/>
      <c r="J17" s="122"/>
      <c r="K17" s="122"/>
      <c r="L17" s="122"/>
      <c r="M17" s="122"/>
      <c r="N17" s="122"/>
      <c r="O17" s="535"/>
      <c r="P17" s="535"/>
      <c r="Q17" s="123"/>
      <c r="R17" s="123"/>
      <c r="S17" s="123"/>
      <c r="T17" s="123"/>
      <c r="U17" s="123"/>
      <c r="V17" s="123"/>
      <c r="W17" s="123"/>
      <c r="X17" s="367"/>
      <c r="Y17" s="368"/>
      <c r="Z17" s="368"/>
      <c r="AA17" s="368"/>
      <c r="AB17" s="369" t="s">
        <v>3</v>
      </c>
      <c r="AC17" s="369"/>
      <c r="AD17" s="511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512"/>
      <c r="BC17" s="512"/>
      <c r="BD17" s="512"/>
      <c r="BE17" s="512"/>
      <c r="BF17" s="513"/>
    </row>
    <row r="18" spans="1:60" s="334" customFormat="1" ht="21" x14ac:dyDescent="0.35">
      <c r="G18" s="370" t="s">
        <v>101</v>
      </c>
      <c r="H18" s="370"/>
      <c r="I18" s="370"/>
      <c r="J18" s="370"/>
      <c r="K18" s="370"/>
      <c r="L18" s="370"/>
      <c r="M18" s="370"/>
      <c r="N18" s="370"/>
      <c r="O18" s="370"/>
      <c r="P18" s="371"/>
      <c r="Q18" s="541" t="s">
        <v>4</v>
      </c>
      <c r="R18" s="542"/>
      <c r="S18" s="542"/>
      <c r="T18" s="542"/>
      <c r="U18" s="542"/>
      <c r="V18" s="542"/>
      <c r="W18" s="542"/>
      <c r="X18" s="542"/>
      <c r="Y18" s="542"/>
      <c r="Z18" s="542"/>
      <c r="AA18" s="543"/>
      <c r="AB18" s="372" t="s">
        <v>74</v>
      </c>
      <c r="AC18" s="372"/>
      <c r="AD18" s="372"/>
      <c r="AE18" s="372"/>
      <c r="AF18" s="372"/>
      <c r="AG18" s="372"/>
      <c r="AH18" s="373"/>
      <c r="AI18" s="689">
        <v>2021</v>
      </c>
      <c r="AJ18" s="690"/>
      <c r="AK18" s="690"/>
      <c r="AL18" s="690"/>
      <c r="AM18" s="690"/>
      <c r="AN18" s="691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2"/>
      <c r="BD18" s="372"/>
      <c r="BE18" s="372"/>
      <c r="BF18" s="372"/>
    </row>
    <row r="19" spans="1:60" s="334" customFormat="1" ht="32.25" customHeight="1" x14ac:dyDescent="0.35">
      <c r="A19" s="374" t="s">
        <v>167</v>
      </c>
      <c r="BB19" s="540" t="s">
        <v>37</v>
      </c>
      <c r="BC19" s="540"/>
      <c r="BD19" s="540"/>
      <c r="BE19" s="540"/>
      <c r="BF19" s="540"/>
      <c r="BG19" s="540"/>
      <c r="BH19" s="540"/>
    </row>
    <row r="20" spans="1:60" s="225" customFormat="1" ht="42" customHeight="1" x14ac:dyDescent="0.25">
      <c r="A20" s="549" t="s">
        <v>38</v>
      </c>
      <c r="B20" s="527" t="s">
        <v>40</v>
      </c>
      <c r="C20" s="528"/>
      <c r="D20" s="528"/>
      <c r="E20" s="528"/>
      <c r="F20" s="529"/>
      <c r="G20" s="527" t="s">
        <v>41</v>
      </c>
      <c r="H20" s="528"/>
      <c r="I20" s="528"/>
      <c r="J20" s="529"/>
      <c r="K20" s="527" t="s">
        <v>42</v>
      </c>
      <c r="L20" s="528"/>
      <c r="M20" s="528"/>
      <c r="N20" s="528"/>
      <c r="O20" s="529"/>
      <c r="P20" s="527" t="s">
        <v>43</v>
      </c>
      <c r="Q20" s="528"/>
      <c r="R20" s="528"/>
      <c r="S20" s="529"/>
      <c r="T20" s="527" t="s">
        <v>44</v>
      </c>
      <c r="U20" s="528"/>
      <c r="V20" s="528"/>
      <c r="W20" s="531"/>
      <c r="X20" s="527" t="s">
        <v>45</v>
      </c>
      <c r="Y20" s="528"/>
      <c r="Z20" s="528"/>
      <c r="AA20" s="531"/>
      <c r="AB20" s="494"/>
      <c r="AC20" s="527" t="s">
        <v>46</v>
      </c>
      <c r="AD20" s="528"/>
      <c r="AE20" s="528"/>
      <c r="AF20" s="529"/>
      <c r="AG20" s="527" t="s">
        <v>47</v>
      </c>
      <c r="AH20" s="528"/>
      <c r="AI20" s="528"/>
      <c r="AJ20" s="529"/>
      <c r="AK20" s="538" t="s">
        <v>48</v>
      </c>
      <c r="AL20" s="539"/>
      <c r="AM20" s="539"/>
      <c r="AN20" s="539"/>
      <c r="AO20" s="495"/>
      <c r="AP20" s="538" t="s">
        <v>49</v>
      </c>
      <c r="AQ20" s="538"/>
      <c r="AR20" s="538"/>
      <c r="AS20" s="539"/>
      <c r="AT20" s="527" t="s">
        <v>50</v>
      </c>
      <c r="AU20" s="528"/>
      <c r="AV20" s="528"/>
      <c r="AW20" s="554"/>
      <c r="AX20" s="527" t="s">
        <v>39</v>
      </c>
      <c r="AY20" s="528"/>
      <c r="AZ20" s="528"/>
      <c r="BA20" s="554"/>
      <c r="BB20" s="536" t="s">
        <v>51</v>
      </c>
      <c r="BC20" s="536" t="s">
        <v>241</v>
      </c>
      <c r="BD20" s="536" t="s">
        <v>242</v>
      </c>
      <c r="BE20" s="536" t="s">
        <v>243</v>
      </c>
      <c r="BF20" s="536" t="s">
        <v>244</v>
      </c>
      <c r="BG20" s="536" t="s">
        <v>52</v>
      </c>
      <c r="BH20" s="536" t="s">
        <v>53</v>
      </c>
    </row>
    <row r="21" spans="1:60" s="497" customFormat="1" ht="24" customHeight="1" x14ac:dyDescent="0.2">
      <c r="A21" s="550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537"/>
      <c r="BC21" s="537"/>
      <c r="BD21" s="537"/>
      <c r="BE21" s="537"/>
      <c r="BF21" s="537"/>
      <c r="BG21" s="537"/>
      <c r="BH21" s="537"/>
    </row>
    <row r="22" spans="1:60" s="395" customFormat="1" ht="21" x14ac:dyDescent="0.2">
      <c r="A22" s="375" t="s">
        <v>54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117"/>
      <c r="O22" s="117"/>
      <c r="P22" s="118" t="s">
        <v>66</v>
      </c>
      <c r="Q22" s="118" t="s">
        <v>66</v>
      </c>
      <c r="R22" s="118" t="s">
        <v>59</v>
      </c>
      <c r="S22" s="118" t="s">
        <v>59</v>
      </c>
      <c r="T22" s="118" t="s">
        <v>66</v>
      </c>
      <c r="U22" s="118" t="s">
        <v>66</v>
      </c>
      <c r="V22" s="118" t="s">
        <v>66</v>
      </c>
      <c r="W22" s="118"/>
      <c r="X22" s="118"/>
      <c r="Y22" s="118"/>
      <c r="Z22" s="116"/>
      <c r="AA22" s="116"/>
      <c r="AB22" s="116"/>
      <c r="AC22" s="116"/>
      <c r="AD22" s="119"/>
      <c r="AE22" s="116"/>
      <c r="AF22" s="116"/>
      <c r="AG22" s="116"/>
      <c r="AH22" s="116"/>
      <c r="AI22" s="116"/>
      <c r="AJ22" s="116"/>
      <c r="AK22" s="116"/>
      <c r="AL22" s="116"/>
      <c r="AM22" s="118" t="s">
        <v>59</v>
      </c>
      <c r="AN22" s="118" t="s">
        <v>59</v>
      </c>
      <c r="AO22" s="96" t="s">
        <v>66</v>
      </c>
      <c r="AP22" s="96" t="s">
        <v>66</v>
      </c>
      <c r="AQ22" s="96" t="s">
        <v>66</v>
      </c>
      <c r="AR22" s="96" t="s">
        <v>66</v>
      </c>
      <c r="AS22" s="96" t="s">
        <v>66</v>
      </c>
      <c r="AT22" s="96" t="s">
        <v>66</v>
      </c>
      <c r="AU22" s="96" t="s">
        <v>66</v>
      </c>
      <c r="AV22" s="96" t="s">
        <v>66</v>
      </c>
      <c r="AW22" s="96" t="s">
        <v>66</v>
      </c>
      <c r="AX22" s="96"/>
      <c r="AY22" s="96"/>
      <c r="AZ22" s="96"/>
      <c r="BA22" s="96"/>
      <c r="BB22" s="95">
        <v>34</v>
      </c>
      <c r="BC22" s="95">
        <v>4</v>
      </c>
      <c r="BD22" s="95"/>
      <c r="BE22" s="95"/>
      <c r="BF22" s="95"/>
      <c r="BG22" s="95">
        <v>14</v>
      </c>
      <c r="BH22" s="391">
        <f>SUM(BB22:BG22)</f>
        <v>52</v>
      </c>
    </row>
    <row r="23" spans="1:60" s="395" customFormat="1" ht="21" x14ac:dyDescent="0.2">
      <c r="A23" s="375" t="s">
        <v>55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117"/>
      <c r="O23" s="117"/>
      <c r="P23" s="118" t="s">
        <v>66</v>
      </c>
      <c r="Q23" s="118" t="s">
        <v>66</v>
      </c>
      <c r="R23" s="118" t="s">
        <v>59</v>
      </c>
      <c r="S23" s="118" t="s">
        <v>59</v>
      </c>
      <c r="T23" s="118" t="s">
        <v>66</v>
      </c>
      <c r="U23" s="118" t="s">
        <v>66</v>
      </c>
      <c r="V23" s="118" t="s">
        <v>66</v>
      </c>
      <c r="W23" s="118"/>
      <c r="X23" s="118"/>
      <c r="Y23" s="118"/>
      <c r="Z23" s="116"/>
      <c r="AA23" s="116"/>
      <c r="AB23" s="116"/>
      <c r="AC23" s="116"/>
      <c r="AD23" s="119"/>
      <c r="AE23" s="116"/>
      <c r="AF23" s="116"/>
      <c r="AG23" s="116"/>
      <c r="AH23" s="116"/>
      <c r="AI23" s="116"/>
      <c r="AJ23" s="116"/>
      <c r="AK23" s="116"/>
      <c r="AL23" s="116"/>
      <c r="AM23" s="118" t="s">
        <v>59</v>
      </c>
      <c r="AN23" s="118" t="s">
        <v>59</v>
      </c>
      <c r="AO23" s="96" t="s">
        <v>66</v>
      </c>
      <c r="AP23" s="96" t="s">
        <v>66</v>
      </c>
      <c r="AQ23" s="96" t="s">
        <v>66</v>
      </c>
      <c r="AR23" s="96" t="s">
        <v>66</v>
      </c>
      <c r="AS23" s="96" t="s">
        <v>66</v>
      </c>
      <c r="AT23" s="96" t="s">
        <v>66</v>
      </c>
      <c r="AU23" s="96" t="s">
        <v>66</v>
      </c>
      <c r="AV23" s="96" t="s">
        <v>66</v>
      </c>
      <c r="AW23" s="96" t="s">
        <v>66</v>
      </c>
      <c r="AX23" s="477" t="s">
        <v>62</v>
      </c>
      <c r="AY23" s="477" t="s">
        <v>62</v>
      </c>
      <c r="AZ23" s="477" t="s">
        <v>62</v>
      </c>
      <c r="BA23" s="477" t="s">
        <v>62</v>
      </c>
      <c r="BB23" s="95">
        <v>28</v>
      </c>
      <c r="BC23" s="95">
        <v>4</v>
      </c>
      <c r="BD23" s="95">
        <v>2</v>
      </c>
      <c r="BE23" s="95">
        <v>4</v>
      </c>
      <c r="BF23" s="95"/>
      <c r="BG23" s="95">
        <v>14</v>
      </c>
      <c r="BH23" s="391">
        <f>SUM(BB23:BG23)</f>
        <v>52</v>
      </c>
    </row>
    <row r="24" spans="1:60" s="395" customFormat="1" ht="21" x14ac:dyDescent="0.2">
      <c r="A24" s="375" t="s">
        <v>56</v>
      </c>
      <c r="B24" s="477" t="s">
        <v>62</v>
      </c>
      <c r="C24" s="477" t="s">
        <v>62</v>
      </c>
      <c r="D24" s="477" t="s">
        <v>62</v>
      </c>
      <c r="E24" s="477" t="s">
        <v>62</v>
      </c>
      <c r="F24" s="477" t="s">
        <v>62</v>
      </c>
      <c r="G24" s="477" t="s">
        <v>62</v>
      </c>
      <c r="H24" s="477" t="s">
        <v>62</v>
      </c>
      <c r="I24" s="477" t="s">
        <v>62</v>
      </c>
      <c r="J24" s="477" t="s">
        <v>62</v>
      </c>
      <c r="K24" s="477" t="s">
        <v>62</v>
      </c>
      <c r="L24" s="477" t="s">
        <v>62</v>
      </c>
      <c r="M24" s="477" t="s">
        <v>62</v>
      </c>
      <c r="N24" s="477" t="s">
        <v>62</v>
      </c>
      <c r="O24" s="477" t="s">
        <v>62</v>
      </c>
      <c r="P24" s="477" t="s">
        <v>62</v>
      </c>
      <c r="Q24" s="477" t="s">
        <v>62</v>
      </c>
      <c r="R24" s="477" t="s">
        <v>62</v>
      </c>
      <c r="S24" s="118" t="s">
        <v>66</v>
      </c>
      <c r="T24" s="118" t="s">
        <v>66</v>
      </c>
      <c r="U24" s="477" t="s">
        <v>62</v>
      </c>
      <c r="V24" s="477" t="s">
        <v>62</v>
      </c>
      <c r="W24" s="118" t="s">
        <v>66</v>
      </c>
      <c r="X24" s="118" t="s">
        <v>66</v>
      </c>
      <c r="Y24" s="118" t="s">
        <v>66</v>
      </c>
      <c r="Z24" s="477" t="s">
        <v>62</v>
      </c>
      <c r="AA24" s="477" t="s">
        <v>62</v>
      </c>
      <c r="AB24" s="477" t="s">
        <v>62</v>
      </c>
      <c r="AC24" s="477" t="s">
        <v>62</v>
      </c>
      <c r="AD24" s="477" t="s">
        <v>62</v>
      </c>
      <c r="AE24" s="477" t="s">
        <v>62</v>
      </c>
      <c r="AF24" s="477" t="s">
        <v>62</v>
      </c>
      <c r="AG24" s="477" t="s">
        <v>62</v>
      </c>
      <c r="AH24" s="477" t="s">
        <v>62</v>
      </c>
      <c r="AI24" s="477" t="s">
        <v>62</v>
      </c>
      <c r="AJ24" s="477" t="s">
        <v>62</v>
      </c>
      <c r="AK24" s="477" t="s">
        <v>62</v>
      </c>
      <c r="AL24" s="477" t="s">
        <v>62</v>
      </c>
      <c r="AM24" s="477" t="s">
        <v>62</v>
      </c>
      <c r="AN24" s="477" t="s">
        <v>62</v>
      </c>
      <c r="AO24" s="96" t="s">
        <v>66</v>
      </c>
      <c r="AP24" s="96" t="s">
        <v>66</v>
      </c>
      <c r="AQ24" s="96" t="s">
        <v>66</v>
      </c>
      <c r="AR24" s="96" t="s">
        <v>66</v>
      </c>
      <c r="AS24" s="96" t="s">
        <v>66</v>
      </c>
      <c r="AT24" s="96" t="s">
        <v>66</v>
      </c>
      <c r="AU24" s="96" t="s">
        <v>66</v>
      </c>
      <c r="AV24" s="96" t="s">
        <v>66</v>
      </c>
      <c r="AW24" s="96" t="s">
        <v>66</v>
      </c>
      <c r="AX24" s="477" t="s">
        <v>62</v>
      </c>
      <c r="AY24" s="477" t="s">
        <v>62</v>
      </c>
      <c r="AZ24" s="477" t="s">
        <v>62</v>
      </c>
      <c r="BA24" s="477" t="s">
        <v>62</v>
      </c>
      <c r="BB24" s="95"/>
      <c r="BC24" s="95"/>
      <c r="BD24" s="95"/>
      <c r="BE24" s="95">
        <v>38</v>
      </c>
      <c r="BF24" s="95"/>
      <c r="BG24" s="95">
        <v>14</v>
      </c>
      <c r="BH24" s="391">
        <f>SUM(BB24:BG24)</f>
        <v>52</v>
      </c>
    </row>
    <row r="25" spans="1:60" s="395" customFormat="1" ht="21" x14ac:dyDescent="0.2">
      <c r="A25" s="375" t="s">
        <v>57</v>
      </c>
      <c r="B25" s="477" t="s">
        <v>62</v>
      </c>
      <c r="C25" s="477" t="s">
        <v>62</v>
      </c>
      <c r="D25" s="477" t="s">
        <v>62</v>
      </c>
      <c r="E25" s="477" t="s">
        <v>62</v>
      </c>
      <c r="F25" s="477" t="s">
        <v>62</v>
      </c>
      <c r="G25" s="477" t="s">
        <v>62</v>
      </c>
      <c r="H25" s="477" t="s">
        <v>62</v>
      </c>
      <c r="I25" s="477" t="s">
        <v>62</v>
      </c>
      <c r="J25" s="477" t="s">
        <v>62</v>
      </c>
      <c r="K25" s="477" t="s">
        <v>62</v>
      </c>
      <c r="L25" s="477" t="s">
        <v>62</v>
      </c>
      <c r="M25" s="477" t="s">
        <v>62</v>
      </c>
      <c r="N25" s="477" t="s">
        <v>62</v>
      </c>
      <c r="O25" s="477" t="s">
        <v>62</v>
      </c>
      <c r="P25" s="477" t="s">
        <v>62</v>
      </c>
      <c r="Q25" s="477" t="s">
        <v>62</v>
      </c>
      <c r="R25" s="477" t="s">
        <v>62</v>
      </c>
      <c r="S25" s="118" t="s">
        <v>66</v>
      </c>
      <c r="T25" s="118" t="s">
        <v>66</v>
      </c>
      <c r="U25" s="477" t="s">
        <v>62</v>
      </c>
      <c r="V25" s="477" t="s">
        <v>62</v>
      </c>
      <c r="W25" s="118" t="s">
        <v>66</v>
      </c>
      <c r="X25" s="118" t="s">
        <v>66</v>
      </c>
      <c r="Y25" s="118" t="s">
        <v>66</v>
      </c>
      <c r="Z25" s="477" t="s">
        <v>62</v>
      </c>
      <c r="AA25" s="477" t="s">
        <v>62</v>
      </c>
      <c r="AB25" s="477" t="s">
        <v>62</v>
      </c>
      <c r="AC25" s="477" t="s">
        <v>62</v>
      </c>
      <c r="AD25" s="477" t="s">
        <v>62</v>
      </c>
      <c r="AE25" s="477" t="s">
        <v>62</v>
      </c>
      <c r="AF25" s="477" t="s">
        <v>62</v>
      </c>
      <c r="AG25" s="477" t="s">
        <v>62</v>
      </c>
      <c r="AH25" s="477" t="s">
        <v>62</v>
      </c>
      <c r="AI25" s="477" t="s">
        <v>62</v>
      </c>
      <c r="AJ25" s="477" t="s">
        <v>62</v>
      </c>
      <c r="AK25" s="477" t="s">
        <v>62</v>
      </c>
      <c r="AL25" s="477" t="s">
        <v>62</v>
      </c>
      <c r="AM25" s="477" t="s">
        <v>62</v>
      </c>
      <c r="AN25" s="477" t="s">
        <v>62</v>
      </c>
      <c r="AO25" s="96" t="s">
        <v>66</v>
      </c>
      <c r="AP25" s="96" t="s">
        <v>66</v>
      </c>
      <c r="AQ25" s="96" t="s">
        <v>66</v>
      </c>
      <c r="AR25" s="96" t="s">
        <v>66</v>
      </c>
      <c r="AS25" s="96" t="s">
        <v>66</v>
      </c>
      <c r="AT25" s="96" t="s">
        <v>66</v>
      </c>
      <c r="AU25" s="96" t="s">
        <v>66</v>
      </c>
      <c r="AV25" s="96" t="s">
        <v>66</v>
      </c>
      <c r="AW25" s="96" t="s">
        <v>66</v>
      </c>
      <c r="AX25" s="477" t="s">
        <v>62</v>
      </c>
      <c r="AY25" s="477" t="s">
        <v>62</v>
      </c>
      <c r="AZ25" s="477" t="s">
        <v>62</v>
      </c>
      <c r="BA25" s="477" t="s">
        <v>62</v>
      </c>
      <c r="BB25" s="95"/>
      <c r="BC25" s="95"/>
      <c r="BD25" s="95"/>
      <c r="BE25" s="95">
        <v>38</v>
      </c>
      <c r="BF25" s="95"/>
      <c r="BG25" s="95">
        <v>14</v>
      </c>
      <c r="BH25" s="391">
        <f>SUM(BB25:BG25)</f>
        <v>52</v>
      </c>
    </row>
    <row r="26" spans="1:60" s="395" customFormat="1" ht="21" x14ac:dyDescent="0.2">
      <c r="A26" s="376" t="s">
        <v>15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8"/>
      <c r="Z26" s="379"/>
      <c r="AA26" s="379"/>
      <c r="AB26" s="379"/>
      <c r="AC26" s="379"/>
      <c r="AD26" s="379"/>
      <c r="AE26" s="379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7"/>
      <c r="AS26" s="377"/>
      <c r="AT26" s="377"/>
      <c r="AU26" s="377"/>
      <c r="AV26" s="377"/>
      <c r="AW26" s="377"/>
      <c r="AX26" s="377"/>
      <c r="AY26" s="377"/>
      <c r="AZ26" s="377"/>
      <c r="BA26" s="380"/>
      <c r="BB26" s="390">
        <f>SUM(BB22:BB25)</f>
        <v>62</v>
      </c>
      <c r="BC26" s="390">
        <f t="shared" ref="BC26:BG26" si="0">SUM(BC22:BC25)</f>
        <v>8</v>
      </c>
      <c r="BD26" s="390">
        <f t="shared" si="0"/>
        <v>2</v>
      </c>
      <c r="BE26" s="390">
        <f t="shared" si="0"/>
        <v>80</v>
      </c>
      <c r="BF26" s="390">
        <f t="shared" si="0"/>
        <v>0</v>
      </c>
      <c r="BG26" s="390">
        <f t="shared" si="0"/>
        <v>56</v>
      </c>
      <c r="BH26" s="391">
        <f>SUM(BB26:BG26)</f>
        <v>208</v>
      </c>
    </row>
    <row r="27" spans="1:60" x14ac:dyDescent="0.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</row>
    <row r="28" spans="1:60" s="385" customFormat="1" ht="20.100000000000001" customHeight="1" x14ac:dyDescent="0.25">
      <c r="A28" s="97"/>
      <c r="B28" s="98"/>
      <c r="C28" s="99" t="s">
        <v>58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 t="s">
        <v>59</v>
      </c>
      <c r="O28" s="102" t="s">
        <v>105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3" t="s">
        <v>60</v>
      </c>
      <c r="AC28" s="102" t="s">
        <v>61</v>
      </c>
      <c r="AD28" s="104"/>
      <c r="AE28" s="105"/>
      <c r="AF28" s="106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8"/>
      <c r="AU28" s="108"/>
      <c r="AV28" s="109"/>
      <c r="AW28" s="109"/>
      <c r="AX28" s="110"/>
      <c r="AY28" s="110"/>
      <c r="AZ28" s="110"/>
      <c r="BA28" s="110"/>
      <c r="BB28" s="111"/>
      <c r="BC28" s="111"/>
      <c r="BD28" s="111"/>
      <c r="BE28" s="111"/>
      <c r="BF28" s="111"/>
      <c r="BG28" s="111"/>
      <c r="BH28" s="111"/>
    </row>
    <row r="29" spans="1:60" s="384" customFormat="1" ht="20.100000000000001" customHeight="1" x14ac:dyDescent="0.25">
      <c r="A29" s="97"/>
      <c r="B29" s="98"/>
      <c r="C29" s="112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0"/>
      <c r="Y29" s="100"/>
      <c r="Z29" s="100"/>
      <c r="AA29" s="100"/>
      <c r="AB29" s="103" t="s">
        <v>62</v>
      </c>
      <c r="AC29" s="481" t="s">
        <v>207</v>
      </c>
      <c r="AD29" s="104"/>
      <c r="AE29" s="105"/>
      <c r="AF29" s="106"/>
      <c r="AG29" s="106"/>
      <c r="AH29" s="105"/>
      <c r="AI29" s="105"/>
      <c r="AJ29" s="105"/>
      <c r="AK29" s="105"/>
      <c r="AL29" s="105"/>
      <c r="AM29" s="105"/>
      <c r="AN29" s="106"/>
      <c r="AO29" s="106"/>
      <c r="AP29" s="105"/>
      <c r="AQ29" s="105"/>
      <c r="AR29" s="105"/>
      <c r="AS29" s="105"/>
      <c r="AT29" s="113"/>
      <c r="AU29" s="114"/>
      <c r="AV29" s="106"/>
      <c r="AW29" s="110"/>
      <c r="AX29" s="110"/>
      <c r="AY29" s="110"/>
      <c r="AZ29" s="110"/>
      <c r="BA29" s="110"/>
      <c r="BB29" s="106"/>
      <c r="BC29" s="106"/>
      <c r="BD29" s="106"/>
      <c r="BE29" s="106"/>
      <c r="BF29" s="106"/>
      <c r="BG29" s="106"/>
      <c r="BH29" s="106"/>
    </row>
    <row r="30" spans="1:60" ht="15" x14ac:dyDescent="0.2">
      <c r="A30" s="73"/>
      <c r="B30" s="73"/>
      <c r="C30" s="73"/>
      <c r="D30" s="73"/>
      <c r="E30" s="100"/>
      <c r="F30" s="100"/>
      <c r="G30" s="100"/>
      <c r="H30" s="100"/>
      <c r="I30" s="100"/>
      <c r="J30" s="100"/>
      <c r="K30" s="104"/>
      <c r="L30" s="104"/>
      <c r="M30" s="100"/>
      <c r="N30" s="115"/>
      <c r="O30" s="115"/>
      <c r="P30" s="100"/>
      <c r="Q30" s="100"/>
      <c r="R30" s="100"/>
      <c r="S30" s="100"/>
      <c r="T30" s="100"/>
      <c r="U30" s="100"/>
      <c r="V30" s="100"/>
      <c r="W30" s="100"/>
      <c r="X30" s="104"/>
      <c r="Y30" s="104"/>
      <c r="Z30" s="100"/>
      <c r="AA30" s="100"/>
      <c r="AB30" s="73"/>
      <c r="AC30" s="73"/>
      <c r="AD30" s="100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13"/>
      <c r="AU30" s="113"/>
      <c r="AV30" s="105"/>
      <c r="AW30" s="105"/>
      <c r="AX30" s="105"/>
      <c r="AY30" s="105"/>
      <c r="AZ30" s="105"/>
      <c r="BA30" s="105"/>
      <c r="BB30" s="115"/>
      <c r="BC30" s="115"/>
      <c r="BD30" s="115"/>
      <c r="BE30" s="115"/>
      <c r="BF30" s="115"/>
      <c r="BG30" s="115"/>
      <c r="BH30" s="115"/>
    </row>
    <row r="31" spans="1:60" ht="15.75" x14ac:dyDescent="0.25">
      <c r="A31" s="547" t="s">
        <v>253</v>
      </c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548"/>
      <c r="AP31" s="548"/>
      <c r="AQ31" s="548"/>
      <c r="AR31" s="548"/>
      <c r="AS31" s="548"/>
      <c r="AT31" s="548"/>
      <c r="AU31" s="548"/>
      <c r="AV31" s="548"/>
      <c r="AW31" s="548"/>
      <c r="AX31" s="548"/>
      <c r="AY31" s="548"/>
      <c r="AZ31" s="548"/>
      <c r="BA31" s="548"/>
      <c r="BB31" s="548"/>
      <c r="BC31" s="548"/>
      <c r="BD31" s="548"/>
      <c r="BE31" s="548"/>
      <c r="BF31" s="548"/>
      <c r="BG31" s="548"/>
      <c r="BH31" s="548"/>
    </row>
    <row r="32" spans="1:60" ht="33" customHeight="1" x14ac:dyDescent="0.2">
      <c r="A32" s="386" t="s">
        <v>106</v>
      </c>
      <c r="AC32" s="534" t="s">
        <v>116</v>
      </c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4"/>
      <c r="AW32" s="534"/>
      <c r="AX32" s="534"/>
      <c r="AY32" s="534"/>
      <c r="AZ32" s="534"/>
      <c r="BA32" s="534"/>
      <c r="BB32" s="534"/>
      <c r="BC32" s="534"/>
      <c r="BD32" s="534"/>
      <c r="BE32" s="534"/>
      <c r="BF32" s="534"/>
      <c r="BG32" s="534"/>
      <c r="BH32" s="534"/>
    </row>
    <row r="33" spans="1:53" ht="15.75" x14ac:dyDescent="0.25">
      <c r="A33" s="387" t="s">
        <v>107</v>
      </c>
    </row>
    <row r="34" spans="1:53" ht="15.75" x14ac:dyDescent="0.25">
      <c r="A34" s="381" t="s">
        <v>64</v>
      </c>
      <c r="C34" s="388"/>
      <c r="D34" s="381"/>
      <c r="E34" s="381"/>
      <c r="F34" s="381" t="s">
        <v>65</v>
      </c>
      <c r="G34" s="381"/>
      <c r="H34" s="381"/>
      <c r="I34" s="381"/>
      <c r="J34" s="381"/>
      <c r="K34" s="388"/>
      <c r="L34" s="388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8"/>
      <c r="Y34" s="388"/>
      <c r="Z34" s="381"/>
      <c r="AA34" s="381"/>
      <c r="AB34" s="381"/>
      <c r="AC34" s="381"/>
      <c r="AD34" s="381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</row>
    <row r="35" spans="1:53" x14ac:dyDescent="0.2">
      <c r="A35" s="389" t="s">
        <v>63</v>
      </c>
      <c r="B35" s="382" t="s">
        <v>102</v>
      </c>
    </row>
  </sheetData>
  <sheetProtection password="C7B1" sheet="1" objects="1" scenarios="1" formatCells="0" formatColumns="0" formatRows="0"/>
  <mergeCells count="46">
    <mergeCell ref="AC20:AF20"/>
    <mergeCell ref="AG20:AJ20"/>
    <mergeCell ref="AP20:AS20"/>
    <mergeCell ref="AD16:BF16"/>
    <mergeCell ref="AT20:AW20"/>
    <mergeCell ref="AX20:BA20"/>
    <mergeCell ref="AC32:BH32"/>
    <mergeCell ref="O17:P17"/>
    <mergeCell ref="AD17:BF17"/>
    <mergeCell ref="BH20:BH21"/>
    <mergeCell ref="AK20:AN20"/>
    <mergeCell ref="BE20:BE21"/>
    <mergeCell ref="BB19:BH19"/>
    <mergeCell ref="Q18:AA18"/>
    <mergeCell ref="BF20:BF21"/>
    <mergeCell ref="BG20:BG21"/>
    <mergeCell ref="AI18:AN18"/>
    <mergeCell ref="A31:BH31"/>
    <mergeCell ref="A20:A21"/>
    <mergeCell ref="BB20:BB21"/>
    <mergeCell ref="BC20:BC21"/>
    <mergeCell ref="BD20:BD21"/>
    <mergeCell ref="B20:F20"/>
    <mergeCell ref="G20:J20"/>
    <mergeCell ref="K20:O20"/>
    <mergeCell ref="H1:O1"/>
    <mergeCell ref="B2:X2"/>
    <mergeCell ref="B4:T4"/>
    <mergeCell ref="Q14:W14"/>
    <mergeCell ref="P20:S20"/>
    <mergeCell ref="T20:W20"/>
    <mergeCell ref="X20:AA20"/>
    <mergeCell ref="O16:P16"/>
    <mergeCell ref="Q16:W16"/>
    <mergeCell ref="AD14:BF14"/>
    <mergeCell ref="O14:P14"/>
    <mergeCell ref="BB1:BE1"/>
    <mergeCell ref="BC2:BE2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3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BC2 BB1 M13:BB13"/>
    <dataValidation type="list" errorStyle="information" showInputMessage="1" showErrorMessage="1" sqref="Q18:AA18">
      <formula1>"денна,денна/заочна,"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7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138"/>
  <sheetViews>
    <sheetView view="pageBreakPreview" topLeftCell="A2" zoomScale="116" zoomScaleNormal="115" zoomScaleSheetLayoutView="116" workbookViewId="0">
      <selection activeCell="A88" sqref="A88:XFD89"/>
    </sheetView>
  </sheetViews>
  <sheetFormatPr defaultColWidth="9.140625" defaultRowHeight="12.75" x14ac:dyDescent="0.2"/>
  <cols>
    <col min="1" max="1" width="7.42578125" style="15" bestFit="1" customWidth="1"/>
    <col min="2" max="2" width="28" style="156" customWidth="1"/>
    <col min="3" max="3" width="5.42578125" style="68" customWidth="1"/>
    <col min="4" max="14" width="2.42578125" style="178" customWidth="1"/>
    <col min="15" max="16" width="2" style="178" customWidth="1"/>
    <col min="17" max="17" width="2.140625" style="178" customWidth="1"/>
    <col min="18" max="18" width="2" style="178" customWidth="1"/>
    <col min="19" max="19" width="1.85546875" style="178" customWidth="1"/>
    <col min="20" max="20" width="2.140625" style="178" customWidth="1"/>
    <col min="21" max="23" width="2.42578125" style="178" customWidth="1"/>
    <col min="24" max="24" width="6" style="165" customWidth="1"/>
    <col min="25" max="25" width="5.28515625" style="165" customWidth="1"/>
    <col min="26" max="28" width="4.5703125" style="165" customWidth="1"/>
    <col min="29" max="29" width="5.7109375" style="165" customWidth="1"/>
    <col min="30" max="45" width="4.5703125" style="165" customWidth="1"/>
    <col min="46" max="61" width="4.5703125" style="165" hidden="1" customWidth="1"/>
    <col min="62" max="62" width="5.7109375" style="65" bestFit="1" customWidth="1"/>
    <col min="63" max="63" width="4.5703125" style="33" customWidth="1"/>
    <col min="64" max="64" width="9.5703125" style="33" bestFit="1" customWidth="1"/>
    <col min="65" max="66" width="5" style="33" customWidth="1"/>
    <col min="67" max="67" width="5.28515625" style="33" customWidth="1"/>
    <col min="68" max="68" width="5.140625" style="33" customWidth="1"/>
    <col min="69" max="69" width="5" style="33" customWidth="1"/>
    <col min="70" max="70" width="5.42578125" style="33" customWidth="1"/>
    <col min="71" max="71" width="5.7109375" style="33" customWidth="1"/>
    <col min="72" max="72" width="6" style="33" customWidth="1"/>
    <col min="73" max="73" width="6.42578125" style="13" customWidth="1"/>
    <col min="74" max="74" width="4.7109375" style="13" customWidth="1"/>
    <col min="75" max="82" width="5.7109375" style="13" customWidth="1"/>
    <col min="83" max="83" width="5.7109375" style="207" customWidth="1"/>
    <col min="84" max="84" width="6.140625" style="221" customWidth="1"/>
    <col min="85" max="85" width="4.28515625" style="13" customWidth="1"/>
    <col min="86" max="89" width="3.7109375" style="13" customWidth="1"/>
    <col min="90" max="92" width="5.5703125" style="13" customWidth="1"/>
    <col min="93" max="93" width="4.42578125" style="13" customWidth="1"/>
    <col min="94" max="98" width="3.7109375" style="13" customWidth="1"/>
    <col min="99" max="99" width="4.85546875" style="13" customWidth="1"/>
    <col min="100" max="106" width="3.7109375" style="13" customWidth="1"/>
    <col min="107" max="107" width="5.42578125" style="13" customWidth="1"/>
    <col min="108" max="115" width="4.5703125" style="56" customWidth="1"/>
    <col min="116" max="116" width="4.5703125" style="13" customWidth="1"/>
    <col min="117" max="124" width="5.140625" style="13" customWidth="1"/>
    <col min="125" max="125" width="5.7109375" style="13" customWidth="1"/>
    <col min="126" max="129" width="5.5703125" style="13" customWidth="1"/>
    <col min="130" max="130" width="4" style="13" customWidth="1"/>
    <col min="131" max="16384" width="9.140625" style="13"/>
  </cols>
  <sheetData>
    <row r="1" spans="1:131" s="125" customFormat="1" ht="31.5" hidden="1" customHeight="1" x14ac:dyDescent="0.2">
      <c r="B1" s="130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CE1" s="195"/>
      <c r="CF1" s="210"/>
    </row>
    <row r="2" spans="1:131" s="2" customFormat="1" ht="16.5" customHeight="1" x14ac:dyDescent="0.25">
      <c r="A2" s="598" t="s">
        <v>5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21"/>
      <c r="BK2" s="25" t="s">
        <v>29</v>
      </c>
      <c r="BL2" s="19"/>
      <c r="BM2" s="19"/>
      <c r="BN2" s="19"/>
      <c r="BO2" s="19"/>
      <c r="BP2" s="19"/>
      <c r="BQ2" s="19"/>
      <c r="BR2" s="19"/>
      <c r="BS2" s="19"/>
      <c r="BT2" s="19"/>
      <c r="BW2" s="79" t="s">
        <v>81</v>
      </c>
      <c r="BX2" s="79" t="s">
        <v>117</v>
      </c>
      <c r="BY2" s="79" t="s">
        <v>80</v>
      </c>
      <c r="BZ2" s="79" t="s">
        <v>79</v>
      </c>
      <c r="CA2" s="79" t="s">
        <v>118</v>
      </c>
      <c r="CB2" s="79" t="s">
        <v>82</v>
      </c>
      <c r="CC2" s="79" t="s">
        <v>122</v>
      </c>
      <c r="CD2" s="79" t="s">
        <v>83</v>
      </c>
      <c r="CE2" s="196" t="s">
        <v>110</v>
      </c>
      <c r="CF2" s="211" t="s">
        <v>84</v>
      </c>
      <c r="CG2" s="79" t="s">
        <v>119</v>
      </c>
      <c r="CH2" s="79" t="s">
        <v>120</v>
      </c>
      <c r="CI2" s="79" t="s">
        <v>85</v>
      </c>
      <c r="CJ2" s="79" t="s">
        <v>86</v>
      </c>
      <c r="CK2" s="79" t="s">
        <v>111</v>
      </c>
      <c r="CL2" s="79" t="s">
        <v>87</v>
      </c>
      <c r="CM2" s="79" t="s">
        <v>112</v>
      </c>
      <c r="CN2" s="79" t="s">
        <v>88</v>
      </c>
      <c r="CO2" s="79" t="s">
        <v>89</v>
      </c>
      <c r="CP2" s="79" t="s">
        <v>90</v>
      </c>
      <c r="CQ2" s="79" t="s">
        <v>91</v>
      </c>
      <c r="CR2" s="79" t="s">
        <v>92</v>
      </c>
      <c r="CS2" s="79" t="s">
        <v>115</v>
      </c>
      <c r="CT2" s="79" t="s">
        <v>93</v>
      </c>
      <c r="CU2" s="79" t="s">
        <v>94</v>
      </c>
      <c r="CV2" s="79" t="s">
        <v>95</v>
      </c>
      <c r="CW2" s="79" t="s">
        <v>96</v>
      </c>
      <c r="CX2" s="79" t="s">
        <v>121</v>
      </c>
      <c r="CY2" s="79" t="s">
        <v>97</v>
      </c>
      <c r="CZ2" s="79" t="s">
        <v>98</v>
      </c>
      <c r="DA2" s="120" t="s">
        <v>113</v>
      </c>
      <c r="DB2" s="79" t="s">
        <v>114</v>
      </c>
      <c r="DD2" s="54"/>
      <c r="DE2" s="54"/>
      <c r="DF2" s="54"/>
      <c r="DG2" s="54"/>
      <c r="DH2" s="54"/>
      <c r="DI2" s="54"/>
      <c r="DJ2" s="54"/>
      <c r="DK2" s="54"/>
    </row>
    <row r="3" spans="1:131" s="2" customFormat="1" ht="13.5" customHeight="1" x14ac:dyDescent="0.2">
      <c r="A3" s="599" t="s">
        <v>104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  <c r="BB3" s="600"/>
      <c r="BC3" s="600"/>
      <c r="BD3" s="600"/>
      <c r="BE3" s="600"/>
      <c r="BF3" s="600"/>
      <c r="BG3" s="600"/>
      <c r="BH3" s="600"/>
      <c r="BI3" s="601"/>
      <c r="BJ3" s="21"/>
      <c r="BL3" s="596" t="s">
        <v>67</v>
      </c>
      <c r="BM3" s="596"/>
      <c r="BN3" s="596"/>
      <c r="BO3" s="596"/>
      <c r="BP3" s="596"/>
      <c r="BQ3" s="596"/>
      <c r="BR3" s="596"/>
      <c r="BS3" s="596"/>
      <c r="BT3" s="19"/>
      <c r="CE3" s="197"/>
      <c r="CF3" s="212"/>
      <c r="CP3" s="88"/>
      <c r="CQ3" s="88"/>
      <c r="DD3" s="54"/>
      <c r="DE3" s="54"/>
      <c r="DF3" s="54"/>
      <c r="DG3" s="54"/>
      <c r="DH3" s="54"/>
      <c r="DI3" s="54"/>
      <c r="DJ3" s="54"/>
      <c r="DK3" s="54"/>
    </row>
    <row r="4" spans="1:131" s="2" customFormat="1" ht="12.75" customHeight="1" x14ac:dyDescent="0.25">
      <c r="A4" s="602" t="str">
        <f>'Титул денна'!BB1</f>
        <v>доктор філософії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4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197"/>
      <c r="CF4" s="212"/>
      <c r="DD4" s="54"/>
      <c r="DE4" s="54"/>
      <c r="DF4" s="54"/>
      <c r="DG4" s="54"/>
      <c r="DH4" s="54"/>
      <c r="DI4" s="54"/>
      <c r="DJ4" s="54"/>
      <c r="DK4" s="54"/>
      <c r="EA4" s="251" t="s">
        <v>194</v>
      </c>
    </row>
    <row r="5" spans="1:131" s="3" customFormat="1" ht="12.75" customHeight="1" x14ac:dyDescent="0.2">
      <c r="A5" s="606" t="s">
        <v>125</v>
      </c>
      <c r="B5" s="576" t="s">
        <v>6</v>
      </c>
      <c r="C5" s="605" t="s">
        <v>7</v>
      </c>
      <c r="D5" s="590" t="s">
        <v>8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2"/>
      <c r="X5" s="593" t="s">
        <v>1</v>
      </c>
      <c r="Y5" s="594"/>
      <c r="Z5" s="594"/>
      <c r="AA5" s="594"/>
      <c r="AB5" s="594"/>
      <c r="AC5" s="595"/>
      <c r="AD5" s="593" t="s">
        <v>9</v>
      </c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4"/>
      <c r="AQ5" s="594"/>
      <c r="AR5" s="594"/>
      <c r="AS5" s="594"/>
      <c r="AT5" s="594"/>
      <c r="AU5" s="594"/>
      <c r="AV5" s="594"/>
      <c r="AW5" s="594"/>
      <c r="AX5" s="594"/>
      <c r="AY5" s="594"/>
      <c r="AZ5" s="594"/>
      <c r="BA5" s="594"/>
      <c r="BB5" s="594"/>
      <c r="BC5" s="594"/>
      <c r="BD5" s="594"/>
      <c r="BE5" s="594"/>
      <c r="BF5" s="594"/>
      <c r="BG5" s="594"/>
      <c r="BH5" s="594"/>
      <c r="BI5" s="595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198"/>
      <c r="CF5" s="213"/>
      <c r="DD5" s="92"/>
      <c r="DE5" s="92"/>
      <c r="DF5" s="92"/>
      <c r="DG5" s="92"/>
      <c r="DH5" s="92"/>
      <c r="DI5" s="92"/>
      <c r="DJ5" s="92"/>
      <c r="DK5" s="92"/>
    </row>
    <row r="6" spans="1:131" s="4" customFormat="1" ht="17.25" customHeight="1" x14ac:dyDescent="0.2">
      <c r="A6" s="607"/>
      <c r="B6" s="577"/>
      <c r="C6" s="605"/>
      <c r="D6" s="609" t="s">
        <v>10</v>
      </c>
      <c r="E6" s="610"/>
      <c r="F6" s="610"/>
      <c r="G6" s="611"/>
      <c r="H6" s="586" t="s">
        <v>11</v>
      </c>
      <c r="I6" s="586"/>
      <c r="J6" s="586"/>
      <c r="K6" s="586"/>
      <c r="L6" s="586"/>
      <c r="M6" s="586"/>
      <c r="N6" s="586"/>
      <c r="O6" s="597" t="s">
        <v>12</v>
      </c>
      <c r="P6" s="597" t="s">
        <v>13</v>
      </c>
      <c r="Q6" s="586" t="s">
        <v>14</v>
      </c>
      <c r="R6" s="586"/>
      <c r="S6" s="586"/>
      <c r="T6" s="586"/>
      <c r="U6" s="586"/>
      <c r="V6" s="586"/>
      <c r="W6" s="586"/>
      <c r="X6" s="587" t="s">
        <v>15</v>
      </c>
      <c r="Y6" s="587"/>
      <c r="Z6" s="586" t="s">
        <v>163</v>
      </c>
      <c r="AA6" s="586" t="s">
        <v>164</v>
      </c>
      <c r="AB6" s="586" t="s">
        <v>165</v>
      </c>
      <c r="AC6" s="586" t="s">
        <v>0</v>
      </c>
      <c r="AD6" s="590" t="s">
        <v>16</v>
      </c>
      <c r="AE6" s="591"/>
      <c r="AF6" s="591"/>
      <c r="AG6" s="591"/>
      <c r="AH6" s="591"/>
      <c r="AI6" s="591"/>
      <c r="AJ6" s="591"/>
      <c r="AK6" s="592"/>
      <c r="AL6" s="590" t="s">
        <v>17</v>
      </c>
      <c r="AM6" s="591"/>
      <c r="AN6" s="591"/>
      <c r="AO6" s="591"/>
      <c r="AP6" s="591"/>
      <c r="AQ6" s="591"/>
      <c r="AR6" s="591"/>
      <c r="AS6" s="592"/>
      <c r="AT6" s="593" t="s">
        <v>18</v>
      </c>
      <c r="AU6" s="594"/>
      <c r="AV6" s="594"/>
      <c r="AW6" s="594"/>
      <c r="AX6" s="594"/>
      <c r="AY6" s="594"/>
      <c r="AZ6" s="594"/>
      <c r="BA6" s="595"/>
      <c r="BB6" s="593" t="s">
        <v>19</v>
      </c>
      <c r="BC6" s="594"/>
      <c r="BD6" s="594"/>
      <c r="BE6" s="594"/>
      <c r="BF6" s="594"/>
      <c r="BG6" s="594"/>
      <c r="BH6" s="594"/>
      <c r="BI6" s="595"/>
      <c r="BJ6" s="61"/>
      <c r="BK6" s="3" t="s">
        <v>68</v>
      </c>
      <c r="BL6" s="143">
        <v>1</v>
      </c>
      <c r="BM6" s="4" t="s">
        <v>70</v>
      </c>
      <c r="BO6" s="4" t="s">
        <v>69</v>
      </c>
      <c r="BP6" s="144">
        <v>1.5</v>
      </c>
      <c r="BQ6" s="4" t="s">
        <v>71</v>
      </c>
      <c r="BS6" s="28"/>
      <c r="BT6" s="29"/>
      <c r="BX6"/>
      <c r="BY6"/>
      <c r="BZ6"/>
      <c r="CA6"/>
      <c r="CB6"/>
      <c r="CC6"/>
      <c r="CD6"/>
      <c r="CE6" s="199"/>
      <c r="CF6" s="214"/>
      <c r="DD6" s="93"/>
      <c r="DE6" s="93"/>
      <c r="DF6" s="93"/>
      <c r="DG6" s="93"/>
      <c r="DH6" s="93"/>
      <c r="DI6" s="93"/>
      <c r="DJ6" s="93"/>
      <c r="DK6" s="93"/>
      <c r="EA6" s="250" t="s">
        <v>267</v>
      </c>
    </row>
    <row r="7" spans="1:131" s="4" customFormat="1" ht="17.25" customHeight="1" x14ac:dyDescent="0.2">
      <c r="A7" s="607"/>
      <c r="B7" s="577"/>
      <c r="C7" s="605"/>
      <c r="D7" s="612"/>
      <c r="E7" s="613"/>
      <c r="F7" s="613"/>
      <c r="G7" s="614"/>
      <c r="H7" s="586"/>
      <c r="I7" s="586"/>
      <c r="J7" s="586"/>
      <c r="K7" s="586"/>
      <c r="L7" s="586"/>
      <c r="M7" s="586"/>
      <c r="N7" s="586"/>
      <c r="O7" s="597"/>
      <c r="P7" s="597"/>
      <c r="Q7" s="586"/>
      <c r="R7" s="586"/>
      <c r="S7" s="586"/>
      <c r="T7" s="586"/>
      <c r="U7" s="586"/>
      <c r="V7" s="586"/>
      <c r="W7" s="586"/>
      <c r="X7" s="586" t="s">
        <v>20</v>
      </c>
      <c r="Y7" s="586" t="s">
        <v>21</v>
      </c>
      <c r="Z7" s="586"/>
      <c r="AA7" s="586"/>
      <c r="AB7" s="586"/>
      <c r="AC7" s="586"/>
      <c r="AD7" s="579">
        <v>1</v>
      </c>
      <c r="AE7" s="580"/>
      <c r="AF7" s="580"/>
      <c r="AG7" s="581"/>
      <c r="AH7" s="579">
        <v>2</v>
      </c>
      <c r="AI7" s="580"/>
      <c r="AJ7" s="580"/>
      <c r="AK7" s="581"/>
      <c r="AL7" s="579">
        <v>3</v>
      </c>
      <c r="AM7" s="580"/>
      <c r="AN7" s="580"/>
      <c r="AO7" s="581"/>
      <c r="AP7" s="579">
        <v>4</v>
      </c>
      <c r="AQ7" s="580"/>
      <c r="AR7" s="580"/>
      <c r="AS7" s="581"/>
      <c r="AT7" s="579">
        <v>5</v>
      </c>
      <c r="AU7" s="580"/>
      <c r="AV7" s="580"/>
      <c r="AW7" s="581"/>
      <c r="AX7" s="579">
        <v>6</v>
      </c>
      <c r="AY7" s="580"/>
      <c r="AZ7" s="580"/>
      <c r="BA7" s="581"/>
      <c r="BB7" s="579">
        <v>7</v>
      </c>
      <c r="BC7" s="580"/>
      <c r="BD7" s="580"/>
      <c r="BE7" s="581"/>
      <c r="BF7" s="579">
        <v>8</v>
      </c>
      <c r="BG7" s="580"/>
      <c r="BH7" s="580"/>
      <c r="BI7" s="581"/>
      <c r="BJ7" s="61"/>
      <c r="BK7" s="26" t="s">
        <v>25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199"/>
      <c r="CF7" s="214"/>
      <c r="DD7" s="93"/>
      <c r="DE7" s="93"/>
      <c r="DF7" s="93"/>
      <c r="DG7" s="93"/>
      <c r="DH7" s="93"/>
      <c r="DI7" s="93"/>
      <c r="DJ7" s="93"/>
      <c r="DK7" s="93"/>
      <c r="EA7" s="250" t="s">
        <v>265</v>
      </c>
    </row>
    <row r="8" spans="1:131" s="4" customFormat="1" ht="17.25" customHeight="1" x14ac:dyDescent="0.25">
      <c r="A8" s="607"/>
      <c r="B8" s="577"/>
      <c r="C8" s="605"/>
      <c r="D8" s="612"/>
      <c r="E8" s="613"/>
      <c r="F8" s="613"/>
      <c r="G8" s="614"/>
      <c r="H8" s="586"/>
      <c r="I8" s="586"/>
      <c r="J8" s="586"/>
      <c r="K8" s="586"/>
      <c r="L8" s="586"/>
      <c r="M8" s="586"/>
      <c r="N8" s="586"/>
      <c r="O8" s="597"/>
      <c r="P8" s="597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93" t="s">
        <v>268</v>
      </c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5"/>
      <c r="BJ8" s="61"/>
      <c r="BK8" s="25" t="s">
        <v>31</v>
      </c>
      <c r="BL8" s="28"/>
      <c r="BM8" s="28"/>
      <c r="BN8" s="28"/>
      <c r="BO8" s="28"/>
      <c r="BP8" s="28"/>
      <c r="BQ8" s="28"/>
      <c r="BR8" s="28"/>
      <c r="BS8" s="28"/>
      <c r="BT8" s="28"/>
      <c r="CE8" s="199"/>
      <c r="CF8" s="214"/>
      <c r="CI8" s="4" t="s">
        <v>100</v>
      </c>
      <c r="CQ8" s="4" t="s">
        <v>78</v>
      </c>
      <c r="DD8" s="93" t="s">
        <v>77</v>
      </c>
      <c r="DE8" s="93"/>
      <c r="DF8" s="93"/>
      <c r="DG8" s="93"/>
      <c r="DH8" s="93"/>
      <c r="DI8" s="93"/>
      <c r="DJ8" s="93"/>
      <c r="DK8" s="93"/>
      <c r="EA8" s="250" t="s">
        <v>195</v>
      </c>
    </row>
    <row r="9" spans="1:131" s="4" customFormat="1" ht="17.25" customHeight="1" x14ac:dyDescent="0.2">
      <c r="A9" s="607"/>
      <c r="B9" s="577"/>
      <c r="C9" s="605"/>
      <c r="D9" s="612"/>
      <c r="E9" s="613"/>
      <c r="F9" s="613"/>
      <c r="G9" s="614"/>
      <c r="H9" s="586"/>
      <c r="I9" s="586"/>
      <c r="J9" s="586"/>
      <c r="K9" s="586"/>
      <c r="L9" s="586"/>
      <c r="M9" s="586"/>
      <c r="N9" s="586"/>
      <c r="O9" s="597"/>
      <c r="P9" s="597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2">
        <v>17</v>
      </c>
      <c r="AE9" s="583"/>
      <c r="AF9" s="583"/>
      <c r="AG9" s="584"/>
      <c r="AH9" s="582">
        <v>17</v>
      </c>
      <c r="AI9" s="583"/>
      <c r="AJ9" s="583"/>
      <c r="AK9" s="584"/>
      <c r="AL9" s="582">
        <v>17</v>
      </c>
      <c r="AM9" s="583"/>
      <c r="AN9" s="583"/>
      <c r="AO9" s="584"/>
      <c r="AP9" s="582">
        <v>17</v>
      </c>
      <c r="AQ9" s="583"/>
      <c r="AR9" s="583"/>
      <c r="AS9" s="584"/>
      <c r="AT9" s="582">
        <v>17</v>
      </c>
      <c r="AU9" s="583"/>
      <c r="AV9" s="583"/>
      <c r="AW9" s="584"/>
      <c r="AX9" s="582">
        <v>17</v>
      </c>
      <c r="AY9" s="583"/>
      <c r="AZ9" s="583"/>
      <c r="BA9" s="584"/>
      <c r="BB9" s="582">
        <v>17</v>
      </c>
      <c r="BC9" s="583"/>
      <c r="BD9" s="583"/>
      <c r="BE9" s="584"/>
      <c r="BF9" s="582">
        <v>17</v>
      </c>
      <c r="BG9" s="583"/>
      <c r="BH9" s="583"/>
      <c r="BI9" s="584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199"/>
      <c r="CF9" s="215"/>
      <c r="DD9" s="93"/>
      <c r="DE9" s="93"/>
      <c r="DF9" s="93"/>
      <c r="DG9" s="93"/>
      <c r="DH9" s="93"/>
      <c r="DI9" s="93"/>
      <c r="DJ9" s="93"/>
      <c r="DK9" s="93"/>
      <c r="EA9" s="250" t="s">
        <v>196</v>
      </c>
    </row>
    <row r="10" spans="1:131" s="4" customFormat="1" ht="17.25" customHeight="1" x14ac:dyDescent="0.2">
      <c r="A10" s="608"/>
      <c r="B10" s="578"/>
      <c r="C10" s="605"/>
      <c r="D10" s="615"/>
      <c r="E10" s="616"/>
      <c r="F10" s="616"/>
      <c r="G10" s="617"/>
      <c r="H10" s="586"/>
      <c r="I10" s="586"/>
      <c r="J10" s="586"/>
      <c r="K10" s="586"/>
      <c r="L10" s="586"/>
      <c r="M10" s="586"/>
      <c r="N10" s="586"/>
      <c r="O10" s="597"/>
      <c r="P10" s="597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93" t="s">
        <v>170</v>
      </c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5"/>
      <c r="BJ10" s="21"/>
      <c r="BK10" s="19"/>
      <c r="BL10" s="572" t="s">
        <v>28</v>
      </c>
      <c r="BM10" s="573"/>
      <c r="BN10" s="573"/>
      <c r="BO10" s="573"/>
      <c r="BP10" s="573"/>
      <c r="BQ10" s="573"/>
      <c r="BR10" s="573"/>
      <c r="BS10" s="574"/>
      <c r="BT10" s="575" t="s">
        <v>27</v>
      </c>
      <c r="CE10" s="199"/>
      <c r="CF10" s="214"/>
      <c r="DC10" s="131" t="s">
        <v>27</v>
      </c>
      <c r="DD10" s="572" t="s">
        <v>135</v>
      </c>
      <c r="DE10" s="573"/>
      <c r="DF10" s="573"/>
      <c r="DG10" s="573"/>
      <c r="DH10" s="573"/>
      <c r="DI10" s="573"/>
      <c r="DJ10" s="573"/>
      <c r="DK10" s="574"/>
      <c r="DL10" s="131" t="s">
        <v>27</v>
      </c>
      <c r="DM10" s="572" t="s">
        <v>136</v>
      </c>
      <c r="DN10" s="573"/>
      <c r="DO10" s="573"/>
      <c r="DP10" s="573"/>
      <c r="DQ10" s="573"/>
      <c r="DR10" s="573"/>
      <c r="DS10" s="573"/>
      <c r="DT10" s="574"/>
      <c r="DU10" s="131" t="s">
        <v>27</v>
      </c>
      <c r="EA10" s="250" t="s">
        <v>266</v>
      </c>
    </row>
    <row r="11" spans="1:131" s="7" customFormat="1" ht="13.5" customHeight="1" x14ac:dyDescent="0.2">
      <c r="A11" s="241">
        <v>1</v>
      </c>
      <c r="B11" s="149" t="s">
        <v>99</v>
      </c>
      <c r="C11" s="5" t="s">
        <v>192</v>
      </c>
      <c r="D11" s="585">
        <v>4</v>
      </c>
      <c r="E11" s="585"/>
      <c r="F11" s="585"/>
      <c r="G11" s="585"/>
      <c r="H11" s="585">
        <v>5</v>
      </c>
      <c r="I11" s="585"/>
      <c r="J11" s="585"/>
      <c r="K11" s="585"/>
      <c r="L11" s="585"/>
      <c r="M11" s="585"/>
      <c r="N11" s="585"/>
      <c r="O11" s="6">
        <v>6</v>
      </c>
      <c r="P11" s="6">
        <v>7</v>
      </c>
      <c r="Q11" s="585">
        <v>8</v>
      </c>
      <c r="R11" s="585"/>
      <c r="S11" s="585"/>
      <c r="T11" s="585"/>
      <c r="U11" s="585"/>
      <c r="V11" s="585"/>
      <c r="W11" s="585"/>
      <c r="X11" s="241">
        <v>9</v>
      </c>
      <c r="Y11" s="5" t="s">
        <v>193</v>
      </c>
      <c r="Z11" s="241">
        <v>11</v>
      </c>
      <c r="AA11" s="241">
        <v>12</v>
      </c>
      <c r="AB11" s="241">
        <v>13</v>
      </c>
      <c r="AC11" s="241">
        <v>14</v>
      </c>
      <c r="AD11" s="618">
        <v>15</v>
      </c>
      <c r="AE11" s="589"/>
      <c r="AF11" s="589"/>
      <c r="AG11" s="145" t="s">
        <v>72</v>
      </c>
      <c r="AH11" s="588">
        <v>16</v>
      </c>
      <c r="AI11" s="589"/>
      <c r="AJ11" s="589"/>
      <c r="AK11" s="145" t="s">
        <v>72</v>
      </c>
      <c r="AL11" s="588">
        <v>17</v>
      </c>
      <c r="AM11" s="589"/>
      <c r="AN11" s="589"/>
      <c r="AO11" s="145" t="s">
        <v>72</v>
      </c>
      <c r="AP11" s="588">
        <v>18</v>
      </c>
      <c r="AQ11" s="589"/>
      <c r="AR11" s="589"/>
      <c r="AS11" s="145" t="s">
        <v>72</v>
      </c>
      <c r="AT11" s="588">
        <v>19</v>
      </c>
      <c r="AU11" s="589"/>
      <c r="AV11" s="589"/>
      <c r="AW11" s="145" t="s">
        <v>72</v>
      </c>
      <c r="AX11" s="588">
        <v>20</v>
      </c>
      <c r="AY11" s="589"/>
      <c r="AZ11" s="589"/>
      <c r="BA11" s="145" t="s">
        <v>72</v>
      </c>
      <c r="BB11" s="588">
        <v>21</v>
      </c>
      <c r="BC11" s="589"/>
      <c r="BD11" s="589"/>
      <c r="BE11" s="145" t="s">
        <v>72</v>
      </c>
      <c r="BF11" s="588">
        <v>22</v>
      </c>
      <c r="BG11" s="589"/>
      <c r="BH11" s="589"/>
      <c r="BI11" s="145" t="s">
        <v>72</v>
      </c>
      <c r="BJ11" s="49" t="s">
        <v>26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575"/>
      <c r="CE11" s="200"/>
      <c r="CF11" s="216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2" t="s">
        <v>137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2" t="s">
        <v>98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2" t="s">
        <v>68</v>
      </c>
      <c r="EA11" s="250" t="s">
        <v>197</v>
      </c>
    </row>
    <row r="12" spans="1:131" s="2" customFormat="1" ht="15" customHeight="1" x14ac:dyDescent="0.2">
      <c r="A12" s="16"/>
      <c r="B12" s="151"/>
      <c r="C12" s="72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188"/>
      <c r="R12" s="188"/>
      <c r="S12" s="188"/>
      <c r="T12" s="188"/>
      <c r="U12" s="188"/>
      <c r="V12" s="188"/>
      <c r="W12" s="188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197"/>
      <c r="CF12" s="212"/>
      <c r="DD12" s="54"/>
      <c r="DE12" s="54"/>
      <c r="DF12" s="54"/>
      <c r="DG12" s="54"/>
      <c r="DH12" s="54"/>
      <c r="DI12" s="54"/>
      <c r="DJ12" s="54"/>
      <c r="DK12" s="54"/>
      <c r="DL12" s="133"/>
      <c r="EA12" s="250" t="s">
        <v>198</v>
      </c>
    </row>
    <row r="13" spans="1:131" s="2" customFormat="1" ht="15" customHeight="1" x14ac:dyDescent="0.2">
      <c r="A13" s="263">
        <v>1</v>
      </c>
      <c r="B13" s="264" t="s">
        <v>149</v>
      </c>
      <c r="C13" s="72"/>
      <c r="D13" s="240"/>
      <c r="E13" s="240"/>
      <c r="F13" s="240"/>
      <c r="G13" s="240"/>
      <c r="H13" s="240"/>
      <c r="I13" s="235"/>
      <c r="J13" s="235"/>
      <c r="K13" s="240"/>
      <c r="L13" s="240"/>
      <c r="M13" s="240"/>
      <c r="N13" s="240"/>
      <c r="O13" s="240"/>
      <c r="P13" s="240"/>
      <c r="Q13" s="188"/>
      <c r="R13" s="188"/>
      <c r="S13" s="188"/>
      <c r="T13" s="236"/>
      <c r="U13" s="236"/>
      <c r="V13" s="236"/>
      <c r="W13" s="188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197"/>
      <c r="CF13" s="212"/>
      <c r="DD13" s="54"/>
      <c r="DE13" s="54"/>
      <c r="DF13" s="54"/>
      <c r="DG13" s="54"/>
      <c r="DH13" s="54"/>
      <c r="DI13" s="54"/>
      <c r="DJ13" s="54"/>
      <c r="DK13" s="54"/>
      <c r="DL13" s="133"/>
    </row>
    <row r="14" spans="1:131" s="2" customFormat="1" ht="15.75" customHeight="1" x14ac:dyDescent="0.2">
      <c r="A14" s="265" t="s">
        <v>178</v>
      </c>
      <c r="B14" s="266" t="s">
        <v>226</v>
      </c>
      <c r="C14" s="140"/>
      <c r="D14" s="167"/>
      <c r="E14" s="167"/>
      <c r="F14" s="167"/>
      <c r="G14" s="167"/>
      <c r="H14" s="167"/>
      <c r="I14" s="168"/>
      <c r="J14" s="168"/>
      <c r="K14" s="167"/>
      <c r="L14" s="167"/>
      <c r="M14" s="167"/>
      <c r="N14" s="167"/>
      <c r="O14" s="167"/>
      <c r="P14" s="167"/>
      <c r="Q14" s="167"/>
      <c r="R14" s="167"/>
      <c r="S14" s="167"/>
      <c r="T14" s="168"/>
      <c r="U14" s="168"/>
      <c r="V14" s="168"/>
      <c r="W14" s="167"/>
      <c r="X14" s="169"/>
      <c r="Y14" s="169"/>
      <c r="Z14" s="169"/>
      <c r="AA14" s="169"/>
      <c r="AB14" s="169"/>
      <c r="AC14" s="169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197"/>
      <c r="CF14" s="212"/>
      <c r="DD14" s="54"/>
      <c r="DE14" s="54"/>
      <c r="DF14" s="54"/>
      <c r="DG14" s="54"/>
      <c r="DH14" s="54"/>
      <c r="DI14" s="54"/>
      <c r="DJ14" s="54"/>
      <c r="DK14" s="54"/>
      <c r="DL14" s="133"/>
    </row>
    <row r="15" spans="1:131" s="2" customFormat="1" ht="22.5" x14ac:dyDescent="0.2">
      <c r="A15" s="499" t="s">
        <v>232</v>
      </c>
      <c r="B15" s="121" t="s">
        <v>227</v>
      </c>
      <c r="C15" s="137"/>
      <c r="D15" s="128"/>
      <c r="E15" s="129"/>
      <c r="F15" s="129"/>
      <c r="G15" s="12"/>
      <c r="H15" s="128">
        <v>1</v>
      </c>
      <c r="I15" s="170"/>
      <c r="J15" s="170"/>
      <c r="K15" s="129"/>
      <c r="L15" s="129"/>
      <c r="M15" s="129"/>
      <c r="N15" s="12"/>
      <c r="O15" s="142"/>
      <c r="P15" s="142"/>
      <c r="Q15" s="128"/>
      <c r="R15" s="129"/>
      <c r="S15" s="129"/>
      <c r="T15" s="170"/>
      <c r="U15" s="170"/>
      <c r="V15" s="170"/>
      <c r="W15" s="12"/>
      <c r="X15" s="8">
        <v>90</v>
      </c>
      <c r="Y15" s="142">
        <f t="shared" ref="Y15:Y20" si="0">CEILING(X15/$BR$7,0.25)</f>
        <v>3</v>
      </c>
      <c r="Z15" s="9">
        <f>AD15*$BL$5+AH15*$BM$5+AL15*$BN$5+AP15*$BO$5+AT15*$BP$5+AX15*$BQ$5+BB15*$BR$5+BF15*$BS$5</f>
        <v>22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22</v>
      </c>
      <c r="AC15" s="9">
        <f>X15-(Z15+AA15+AB15)</f>
        <v>46</v>
      </c>
      <c r="AD15" s="232">
        <v>22</v>
      </c>
      <c r="AE15" s="232"/>
      <c r="AF15" s="232">
        <v>22</v>
      </c>
      <c r="AG15" s="69">
        <f>BL15</f>
        <v>3</v>
      </c>
      <c r="AH15" s="232"/>
      <c r="AI15" s="232"/>
      <c r="AJ15" s="232"/>
      <c r="AK15" s="69">
        <f>BM15</f>
        <v>0</v>
      </c>
      <c r="AL15" s="232"/>
      <c r="AM15" s="232"/>
      <c r="AN15" s="232"/>
      <c r="AO15" s="69">
        <f>BN15</f>
        <v>0</v>
      </c>
      <c r="AP15" s="232">
        <v>0</v>
      </c>
      <c r="AQ15" s="232">
        <v>0</v>
      </c>
      <c r="AR15" s="232"/>
      <c r="AS15" s="69">
        <f>BO15</f>
        <v>0</v>
      </c>
      <c r="AT15" s="232"/>
      <c r="AU15" s="232"/>
      <c r="AV15" s="232"/>
      <c r="AW15" s="69">
        <f>BP15</f>
        <v>0</v>
      </c>
      <c r="AX15" s="232"/>
      <c r="AY15" s="232"/>
      <c r="AZ15" s="232"/>
      <c r="BA15" s="69">
        <f>BQ15</f>
        <v>0</v>
      </c>
      <c r="BB15" s="232"/>
      <c r="BC15" s="232"/>
      <c r="BD15" s="232"/>
      <c r="BE15" s="69">
        <f>BR15</f>
        <v>0</v>
      </c>
      <c r="BF15" s="232"/>
      <c r="BG15" s="232"/>
      <c r="BH15" s="232"/>
      <c r="BI15" s="69">
        <f>BS15</f>
        <v>0</v>
      </c>
      <c r="BJ15" s="63">
        <f t="shared" ref="BJ15:BJ21" si="1">IF(ISERROR(AC15/X15),0,AC15/X15)</f>
        <v>0.51111111111111107</v>
      </c>
      <c r="BK15" s="126" t="str">
        <f t="shared" ref="BK15:BK20" si="2">IF(ISERROR(SEARCH("в",A15)),"",1)</f>
        <v/>
      </c>
      <c r="BL15" s="85">
        <f>IF(AND(BK15&lt;$CF15,$CE15&lt;&gt;$Y15,BW15=$CF15),BW15+$Y15-$CE15,BW15)</f>
        <v>3</v>
      </c>
      <c r="BM15" s="85">
        <f t="shared" ref="BM15" si="3">IF(AND(BL15&lt;$CF15,$CE15&lt;&gt;$Y15,BX15=$CF15),BX15+$Y15-$CE15,BX15)</f>
        <v>0</v>
      </c>
      <c r="BN15" s="85">
        <f t="shared" ref="BN15" si="4">IF(AND(BM15&lt;$CF15,$CE15&lt;&gt;$Y15,BY15=$CF15),BY15+$Y15-$CE15,BY15)</f>
        <v>0</v>
      </c>
      <c r="BO15" s="85">
        <f t="shared" ref="BO15" si="5">IF(AND(BN15&lt;$CF15,$CE15&lt;&gt;$Y15,BZ15=$CF15),BZ15+$Y15-$CE15,BZ15)</f>
        <v>0</v>
      </c>
      <c r="BP15" s="85">
        <f t="shared" ref="BP15" si="6">IF(AND(BO15&lt;$CF15,$CE15&lt;&gt;$Y15,CA15=$CF15),CA15+$Y15-$CE15,CA15)</f>
        <v>0</v>
      </c>
      <c r="BQ15" s="85">
        <f t="shared" ref="BQ15" si="7">IF(AND(BP15&lt;$CF15,$CE15&lt;&gt;$Y15,CB15=$CF15),CB15+$Y15-$CE15,CB15)</f>
        <v>0</v>
      </c>
      <c r="BR15" s="85">
        <f t="shared" ref="BR15" si="8">IF(AND(BQ15&lt;$CF15,$CE15&lt;&gt;$Y15,CC15=$CF15),CC15+$Y15-$CE15,CC15)</f>
        <v>0</v>
      </c>
      <c r="BS15" s="85">
        <f t="shared" ref="BS15" si="9">IF(AND(BR15&lt;$CF15,$CE15&lt;&gt;$Y15,CD15=$CF15),CD15+$Y15-$CE15,CD15)</f>
        <v>0</v>
      </c>
      <c r="BT15" s="90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1">
        <f>SUM(BW15:CD15)</f>
        <v>3</v>
      </c>
      <c r="CF15" s="217">
        <f>MAX(BW15:CD15)</f>
        <v>3</v>
      </c>
      <c r="CH15" s="74">
        <f>IF(VALUE($D15)=1,1,0)+IF(VALUE($E15)=1,1,0)+IF(VALUE($F15)=1,1,0)+IF(VALUE($G15)=1,1,0)</f>
        <v>0</v>
      </c>
      <c r="CI15" s="74">
        <f>IF(VALUE($D15)=2,1,0)+IF(VALUE($E15)=2,1,0)+IF(VALUE($F15)=2,1,0)+IF(VALUE($G15)=2,1,0)</f>
        <v>0</v>
      </c>
      <c r="CJ15" s="74">
        <f>IF(VALUE($D15)=3,1,0)+IF(VALUE($E15)=3,1,0)+IF(VALUE($F15)=3,1,0)+IF(VALUE($G15)=3,1,0)</f>
        <v>0</v>
      </c>
      <c r="CK15" s="74">
        <f>IF(VALUE($D15)=4,1,0)+IF(VALUE($E15)=4,1,0)+IF(VALUE($F15)=4,1,0)+IF(VALUE($G15)=4,1,0)</f>
        <v>0</v>
      </c>
      <c r="CL15" s="74">
        <f>IF(VALUE($D15)=5,1,0)+IF(VALUE($E15)=5,1,0)+IF(VALUE($F15)=5,1,0)+IF(VALUE($G15)=5,1,0)</f>
        <v>0</v>
      </c>
      <c r="CM15" s="74">
        <f>IF(VALUE($D15)=6,1,0)+IF(VALUE($E15)=6,1,0)+IF(VALUE($F15)=6,1,0)+IF(VALUE($G15)=6,1,0)</f>
        <v>0</v>
      </c>
      <c r="CN15" s="74">
        <f>IF(VALUE($D15)=7,1,0)+IF(VALUE($E15)=7,1,0)+IF(VALUE($F15)=7,1,0)+IF(VALUE($G15)=7,1,0)</f>
        <v>0</v>
      </c>
      <c r="CO15" s="74">
        <f>IF(VALUE($D15)=8,1,0)+IF(VALUE($E15)=8,1,0)+IF(VALUE($F15)=8,1,0)+IF(VALUE($G15)=8,1,0)</f>
        <v>0</v>
      </c>
      <c r="CP15" s="84">
        <f>SUM(CH15:CO15)</f>
        <v>0</v>
      </c>
      <c r="CQ15" s="74">
        <f t="shared" ref="CQ15:CQ20" si="10">IF(MID(H15,1,1)="1",1,0)+IF(MID(I15,1,1)="1",1,0)+IF(MID(J15,1,1)="1",1,0)+IF(MID(K15,1,1)="1",1,0)+IF(MID(L15,1,1)="1",1,0)+IF(MID(M15,1,1)="1",1,0)+IF(MID(N15,1,1)="1",1,0)</f>
        <v>1</v>
      </c>
      <c r="CR15" s="74">
        <f t="shared" ref="CR15:CR20" si="11">IF(MID(H15,1,1)="2",1,0)+IF(MID(I15,1,1)="2",1,0)+IF(MID(J15,1,1)="2",1,0)+IF(MID(K15,1,1)="2",1,0)+IF(MID(L15,1,1)="2",1,0)+IF(MID(M15,1,1)="2",1,0)+IF(MID(N15,1,1)="2",1,0)</f>
        <v>0</v>
      </c>
      <c r="CS15" s="75">
        <f t="shared" ref="CS15:CS20" si="12">IF(MID(H15,1,1)="3",1,0)+IF(MID(I15,1,1)="3",1,0)+IF(MID(J15,1,1)="3",1,0)+IF(MID(K15,1,1)="3",1,0)+IF(MID(L15,1,1)="3",1,0)+IF(MID(M15,1,1)="3",1,0)+IF(MID(N15,1,1)="3",1,0)</f>
        <v>0</v>
      </c>
      <c r="CT15" s="74">
        <f t="shared" ref="CT15:CT20" si="13">IF(MID(H15,1,1)="4",1,0)+IF(MID(I15,1,1)="4",1,0)+IF(MID(J15,1,1)="4",1,0)+IF(MID(K15,1,1)="4",1,0)+IF(MID(L15,1,1)="4",1,0)+IF(MID(M15,1,1)="4",1,0)+IF(MID(N15,1,1)="4",1,0)</f>
        <v>0</v>
      </c>
      <c r="CU15" s="74">
        <f t="shared" ref="CU15:CU20" si="14">IF(MID(H15,1,1)="5",1,0)+IF(MID(I15,1,1)="5",1,0)+IF(MID(J15,1,1)="5",1,0)+IF(MID(K15,1,1)="5",1,0)+IF(MID(L15,1,1)="5",1,0)+IF(MID(M15,1,1)="5",1,0)+IF(MID(N15,1,1)="5",1,0)</f>
        <v>0</v>
      </c>
      <c r="CV15" s="74">
        <f t="shared" ref="CV15:CV20" si="15">IF(MID(H15,1,1)="6",1,0)+IF(MID(I15,1,1)="6",1,0)+IF(MID(J15,1,1)="6",1,0)+IF(MID(K15,1,1)="6",1,0)+IF(MID(L15,1,1)="6",1,0)+IF(MID(M15,1,1)="6",1,0)+IF(MID(N15,1,1)="6",1,0)</f>
        <v>0</v>
      </c>
      <c r="CW15" s="74">
        <f t="shared" ref="CW15:CW20" si="16">IF(MID(H15,1,1)="7",1,0)+IF(MID(I15,1,1)="7",1,0)+IF(MID(J15,1,1)="7",1,0)+IF(MID(K15,1,1)="7",1,0)+IF(MID(L15,1,1)="7",1,0)+IF(MID(M15,1,1)="7",1,0)+IF(MID(N15,1,1)="7",1,0)</f>
        <v>0</v>
      </c>
      <c r="CX15" s="74">
        <f t="shared" ref="CX15:CX20" si="17">IF(MID(H15,1,1)="8",1,0)+IF(MID(I15,1,1)="8",1,0)+IF(MID(J15,1,1)="8",1,0)+IF(MID(K15,1,1)="8",1,0)+IF(MID(L15,1,1)="8",1,0)+IF(MID(M15,1,1)="8",1,0)+IF(MID(N15,1,1)="8",1,0)</f>
        <v>0</v>
      </c>
      <c r="CY15" s="83">
        <f>SUM(CQ15:CX15)</f>
        <v>1</v>
      </c>
      <c r="DC15" s="66">
        <f>SUM($AD15:$AF15)+SUM($AH15:$AJ15)+SUM($AL15:AN15)+SUM($AP15:AR15)+SUM($AT15:AV15)+SUM($AX15:AZ15)+SUM($BB15:BD15)+SUM($BF15:BH15)</f>
        <v>44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">
      <c r="A16" s="499" t="s">
        <v>233</v>
      </c>
      <c r="B16" s="121" t="s">
        <v>228</v>
      </c>
      <c r="C16" s="137"/>
      <c r="D16" s="128"/>
      <c r="E16" s="129"/>
      <c r="F16" s="129"/>
      <c r="G16" s="12"/>
      <c r="H16" s="128">
        <v>3</v>
      </c>
      <c r="I16" s="129"/>
      <c r="J16" s="129"/>
      <c r="K16" s="129"/>
      <c r="L16" s="129"/>
      <c r="M16" s="129"/>
      <c r="N16" s="12"/>
      <c r="O16" s="142"/>
      <c r="P16" s="142"/>
      <c r="Q16" s="128"/>
      <c r="R16" s="129"/>
      <c r="S16" s="129"/>
      <c r="T16" s="129"/>
      <c r="U16" s="129"/>
      <c r="V16" s="129"/>
      <c r="W16" s="12"/>
      <c r="X16" s="8">
        <v>90</v>
      </c>
      <c r="Y16" s="142">
        <f t="shared" si="0"/>
        <v>3</v>
      </c>
      <c r="Z16" s="9">
        <f t="shared" ref="Z16:AB20" si="18">AD16*$BL$5+AH16*$BM$5+AL16*$BN$5+AP16*$BO$5+AT16*$BP$5+AX16*$BQ$5+BB16*$BR$5+BF16*$BS$5</f>
        <v>22</v>
      </c>
      <c r="AA16" s="9">
        <f t="shared" si="18"/>
        <v>0</v>
      </c>
      <c r="AB16" s="9">
        <f t="shared" si="18"/>
        <v>22</v>
      </c>
      <c r="AC16" s="9">
        <f t="shared" ref="AC16:AC20" si="19">X16-(Z16+AA16+AB16)</f>
        <v>46</v>
      </c>
      <c r="AD16" s="232"/>
      <c r="AE16" s="232"/>
      <c r="AF16" s="232"/>
      <c r="AG16" s="69">
        <f t="shared" ref="AG16:AG20" si="20">BL16</f>
        <v>0</v>
      </c>
      <c r="AH16" s="232"/>
      <c r="AI16" s="232"/>
      <c r="AJ16" s="232"/>
      <c r="AK16" s="69">
        <f>BM16</f>
        <v>0</v>
      </c>
      <c r="AL16" s="232">
        <v>22</v>
      </c>
      <c r="AM16" s="232"/>
      <c r="AN16" s="232">
        <v>22</v>
      </c>
      <c r="AO16" s="69">
        <f>BN16</f>
        <v>3</v>
      </c>
      <c r="AP16" s="232"/>
      <c r="AQ16" s="232"/>
      <c r="AR16" s="232"/>
      <c r="AS16" s="69">
        <f>BO16</f>
        <v>0</v>
      </c>
      <c r="AT16" s="232"/>
      <c r="AU16" s="232"/>
      <c r="AV16" s="232"/>
      <c r="AW16" s="69">
        <f>BP16</f>
        <v>0</v>
      </c>
      <c r="AX16" s="232"/>
      <c r="AY16" s="232"/>
      <c r="AZ16" s="232"/>
      <c r="BA16" s="69">
        <f>BQ16</f>
        <v>0</v>
      </c>
      <c r="BB16" s="232"/>
      <c r="BC16" s="232"/>
      <c r="BD16" s="232"/>
      <c r="BE16" s="69">
        <f>BR16</f>
        <v>0</v>
      </c>
      <c r="BF16" s="232"/>
      <c r="BG16" s="232"/>
      <c r="BH16" s="232"/>
      <c r="BI16" s="69">
        <f>BS16</f>
        <v>0</v>
      </c>
      <c r="BJ16" s="63">
        <f t="shared" si="1"/>
        <v>0.51111111111111107</v>
      </c>
      <c r="BK16" s="126" t="str">
        <f t="shared" si="2"/>
        <v/>
      </c>
      <c r="BL16" s="14">
        <f>IF(AND(BK16&lt;$CF16,$CE16&lt;&gt;$Y16,BW16=$CF16),BW16+$Y16-$CE16,BW16)</f>
        <v>0</v>
      </c>
      <c r="BM16" s="14">
        <f t="shared" ref="BM16:BS16" si="21">IF(AND(BL16&lt;$CF16,$CE16&lt;&gt;$Y16,BX16=$CF16),BX16+$Y16-$CE16,BX16)</f>
        <v>0</v>
      </c>
      <c r="BN16" s="14">
        <f t="shared" si="21"/>
        <v>3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0">
        <f t="shared" ref="BT16:BT20" si="22">SUM(BL16:BS16)</f>
        <v>3</v>
      </c>
      <c r="BW16" s="14">
        <f>IF($DC16=0,0,ROUND(4*$Y16*SUM(AD16:AF16)/$DC16,0)/4)</f>
        <v>0</v>
      </c>
      <c r="BX16" s="14">
        <f>IF($DC16=0,0,ROUND(4*$Y16*SUM(AH16:AJ16)/$DC16,0)/4)</f>
        <v>0</v>
      </c>
      <c r="BY16" s="14">
        <f>IF($DC16=0,0,ROUND(4*$Y16*SUM(AL16:AN16)/$DC16,0)/4)</f>
        <v>3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1">
        <f t="shared" ref="CE16:CE20" si="23">SUM(BW16:CD16)</f>
        <v>3</v>
      </c>
      <c r="CF16" s="217">
        <f t="shared" ref="CF16:CF19" si="24">MAX(BW16:CD16)</f>
        <v>3</v>
      </c>
      <c r="CH16" s="74">
        <f t="shared" ref="CH16:CH20" si="25">IF(VALUE($D16)=1,1,0)+IF(VALUE($E16)=1,1,0)+IF(VALUE($F16)=1,1,0)+IF(VALUE($G16)=1,1,0)</f>
        <v>0</v>
      </c>
      <c r="CI16" s="74">
        <f t="shared" ref="CI16:CI20" si="26">IF(VALUE($D16)=2,1,0)+IF(VALUE($E16)=2,1,0)+IF(VALUE($F16)=2,1,0)+IF(VALUE($G16)=2,1,0)</f>
        <v>0</v>
      </c>
      <c r="CJ16" s="74">
        <f t="shared" ref="CJ16:CJ20" si="27">IF(VALUE($D16)=3,1,0)+IF(VALUE($E16)=3,1,0)+IF(VALUE($F16)=3,1,0)+IF(VALUE($G16)=3,1,0)</f>
        <v>0</v>
      </c>
      <c r="CK16" s="74">
        <f t="shared" ref="CK16:CK20" si="28">IF(VALUE($D16)=4,1,0)+IF(VALUE($E16)=4,1,0)+IF(VALUE($F16)=4,1,0)+IF(VALUE($G16)=4,1,0)</f>
        <v>0</v>
      </c>
      <c r="CL16" s="74">
        <f t="shared" ref="CL16:CL20" si="29">IF(VALUE($D16)=5,1,0)+IF(VALUE($E16)=5,1,0)+IF(VALUE($F16)=5,1,0)+IF(VALUE($G16)=5,1,0)</f>
        <v>0</v>
      </c>
      <c r="CM16" s="74">
        <f t="shared" ref="CM16:CM20" si="30">IF(VALUE($D16)=6,1,0)+IF(VALUE($E16)=6,1,0)+IF(VALUE($F16)=6,1,0)+IF(VALUE($G16)=6,1,0)</f>
        <v>0</v>
      </c>
      <c r="CN16" s="74">
        <f t="shared" ref="CN16:CN20" si="31">IF(VALUE($D16)=7,1,0)+IF(VALUE($E16)=7,1,0)+IF(VALUE($F16)=7,1,0)+IF(VALUE($G16)=7,1,0)</f>
        <v>0</v>
      </c>
      <c r="CO16" s="74">
        <f t="shared" ref="CO16:CO20" si="32">IF(VALUE($D16)=8,1,0)+IF(VALUE($E16)=8,1,0)+IF(VALUE($F16)=8,1,0)+IF(VALUE($G16)=8,1,0)</f>
        <v>0</v>
      </c>
      <c r="CP16" s="84">
        <f t="shared" ref="CP16:CP20" si="33">SUM(CH16:CO16)</f>
        <v>0</v>
      </c>
      <c r="CQ16" s="74">
        <f t="shared" si="10"/>
        <v>0</v>
      </c>
      <c r="CR16" s="74">
        <f t="shared" si="11"/>
        <v>0</v>
      </c>
      <c r="CS16" s="75">
        <f t="shared" si="12"/>
        <v>1</v>
      </c>
      <c r="CT16" s="74">
        <f t="shared" si="13"/>
        <v>0</v>
      </c>
      <c r="CU16" s="74">
        <f t="shared" si="14"/>
        <v>0</v>
      </c>
      <c r="CV16" s="74">
        <f t="shared" si="15"/>
        <v>0</v>
      </c>
      <c r="CW16" s="74">
        <f t="shared" si="16"/>
        <v>0</v>
      </c>
      <c r="CX16" s="74">
        <f t="shared" si="17"/>
        <v>0</v>
      </c>
      <c r="CY16" s="83">
        <f t="shared" ref="CY16:CY20" si="34">SUM(CQ16:CX16)</f>
        <v>1</v>
      </c>
      <c r="DC16" s="66">
        <f>SUM($AD16:$AF16)+SUM($AH16:$AJ16)+SUM($AL16:AN16)+SUM($AP16:AR16)+SUM($AT16:AV16)+SUM($AX16:AZ16)+SUM($BB16:BD16)+SUM($BF16:BH16)</f>
        <v>44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499" t="s">
        <v>234</v>
      </c>
      <c r="B17" s="121"/>
      <c r="C17" s="137"/>
      <c r="D17" s="128"/>
      <c r="E17" s="129"/>
      <c r="F17" s="129"/>
      <c r="G17" s="12"/>
      <c r="H17" s="129"/>
      <c r="I17" s="129"/>
      <c r="J17" s="129"/>
      <c r="K17" s="129"/>
      <c r="L17" s="129"/>
      <c r="M17" s="129"/>
      <c r="N17" s="12"/>
      <c r="O17" s="142"/>
      <c r="P17" s="142"/>
      <c r="Q17" s="128"/>
      <c r="R17" s="129"/>
      <c r="S17" s="129"/>
      <c r="T17" s="129"/>
      <c r="U17" s="129"/>
      <c r="V17" s="129"/>
      <c r="W17" s="12"/>
      <c r="X17" s="8"/>
      <c r="Y17" s="142">
        <f t="shared" si="0"/>
        <v>0</v>
      </c>
      <c r="Z17" s="9">
        <f t="shared" si="18"/>
        <v>0</v>
      </c>
      <c r="AA17" s="9">
        <f t="shared" si="18"/>
        <v>0</v>
      </c>
      <c r="AB17" s="9">
        <f t="shared" si="18"/>
        <v>0</v>
      </c>
      <c r="AC17" s="9">
        <f t="shared" si="19"/>
        <v>0</v>
      </c>
      <c r="AD17" s="232"/>
      <c r="AE17" s="232"/>
      <c r="AF17" s="232"/>
      <c r="AG17" s="69">
        <f t="shared" si="20"/>
        <v>0</v>
      </c>
      <c r="AH17" s="232"/>
      <c r="AI17" s="232"/>
      <c r="AJ17" s="232"/>
      <c r="AK17" s="69">
        <f>BM17</f>
        <v>0</v>
      </c>
      <c r="AL17" s="232"/>
      <c r="AM17" s="232"/>
      <c r="AN17" s="232"/>
      <c r="AO17" s="69">
        <f>BN17</f>
        <v>0</v>
      </c>
      <c r="AP17" s="232"/>
      <c r="AQ17" s="232"/>
      <c r="AR17" s="232"/>
      <c r="AS17" s="69">
        <f>BO17</f>
        <v>0</v>
      </c>
      <c r="AT17" s="232"/>
      <c r="AU17" s="232"/>
      <c r="AV17" s="232"/>
      <c r="AW17" s="69">
        <f>BP17</f>
        <v>0</v>
      </c>
      <c r="AX17" s="232"/>
      <c r="AY17" s="232"/>
      <c r="AZ17" s="232"/>
      <c r="BA17" s="69">
        <f>BQ17</f>
        <v>0</v>
      </c>
      <c r="BB17" s="232"/>
      <c r="BC17" s="232"/>
      <c r="BD17" s="232"/>
      <c r="BE17" s="69">
        <f>BR17</f>
        <v>0</v>
      </c>
      <c r="BF17" s="232"/>
      <c r="BG17" s="232"/>
      <c r="BH17" s="232"/>
      <c r="BI17" s="69">
        <f>BS17</f>
        <v>0</v>
      </c>
      <c r="BJ17" s="63">
        <f t="shared" si="1"/>
        <v>0</v>
      </c>
      <c r="BK17" s="126" t="str">
        <f t="shared" si="2"/>
        <v/>
      </c>
      <c r="BL17" s="14">
        <f t="shared" ref="BL17:BL20" si="35">IF(AND(BK17&lt;$CF17,$CE17&lt;&gt;$Y17,BW17=$CF17),BW17+$Y17-$CE17,BW17)</f>
        <v>0</v>
      </c>
      <c r="BM17" s="14">
        <f t="shared" ref="BM17:BM20" si="36">IF(AND(BL17&lt;$CF17,$CE17&lt;&gt;$Y17,BX17=$CF17),BX17+$Y17-$CE17,BX17)</f>
        <v>0</v>
      </c>
      <c r="BN17" s="14">
        <f t="shared" ref="BN17:BN20" si="37">IF(AND(BM17&lt;$CF17,$CE17&lt;&gt;$Y17,BY17=$CF17),BY17+$Y17-$CE17,BY17)</f>
        <v>0</v>
      </c>
      <c r="BO17" s="14">
        <f t="shared" ref="BO17:BO20" si="38">IF(AND(BN17&lt;$CF17,$CE17&lt;&gt;$Y17,BZ17=$CF17),BZ17+$Y17-$CE17,BZ17)</f>
        <v>0</v>
      </c>
      <c r="BP17" s="14">
        <f t="shared" ref="BP17:BP20" si="39">IF(AND(BO17&lt;$CF17,$CE17&lt;&gt;$Y17,CA17=$CF17),CA17+$Y17-$CE17,CA17)</f>
        <v>0</v>
      </c>
      <c r="BQ17" s="14">
        <f t="shared" ref="BQ17:BQ20" si="40">IF(AND(BP17&lt;$CF17,$CE17&lt;&gt;$Y17,CB17=$CF17),CB17+$Y17-$CE17,CB17)</f>
        <v>0</v>
      </c>
      <c r="BR17" s="14">
        <f t="shared" ref="BR17:BR20" si="41">IF(AND(BQ17&lt;$CF17,$CE17&lt;&gt;$Y17,CC17=$CF17),CC17+$Y17-$CE17,CC17)</f>
        <v>0</v>
      </c>
      <c r="BS17" s="14">
        <f t="shared" ref="BS17:BS20" si="42">IF(AND(BR17&lt;$CF17,$CE17&lt;&gt;$Y17,CD17=$CF17),CD17+$Y17-$CE17,CD17)</f>
        <v>0</v>
      </c>
      <c r="BT17" s="90">
        <f t="shared" si="22"/>
        <v>0</v>
      </c>
      <c r="BW17" s="14">
        <f>IF($DC17=0,0,ROUND(4*$Y17*SUM(AD17:AF17)/$DC17,0)/4)</f>
        <v>0</v>
      </c>
      <c r="BX17" s="14">
        <f>IF($DC17=0,0,ROUND(4*$Y17*SUM(AH17:AJ17)/$DC17,0)/4)</f>
        <v>0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1">
        <f t="shared" si="23"/>
        <v>0</v>
      </c>
      <c r="CF17" s="217">
        <f t="shared" si="24"/>
        <v>0</v>
      </c>
      <c r="CH17" s="74">
        <f t="shared" si="25"/>
        <v>0</v>
      </c>
      <c r="CI17" s="74">
        <f t="shared" si="26"/>
        <v>0</v>
      </c>
      <c r="CJ17" s="74">
        <f t="shared" si="27"/>
        <v>0</v>
      </c>
      <c r="CK17" s="74">
        <f t="shared" si="28"/>
        <v>0</v>
      </c>
      <c r="CL17" s="74">
        <f t="shared" si="29"/>
        <v>0</v>
      </c>
      <c r="CM17" s="74">
        <f t="shared" si="30"/>
        <v>0</v>
      </c>
      <c r="CN17" s="74">
        <f t="shared" si="31"/>
        <v>0</v>
      </c>
      <c r="CO17" s="74">
        <f t="shared" si="32"/>
        <v>0</v>
      </c>
      <c r="CP17" s="84">
        <f t="shared" si="33"/>
        <v>0</v>
      </c>
      <c r="CQ17" s="74">
        <f t="shared" si="10"/>
        <v>0</v>
      </c>
      <c r="CR17" s="74">
        <f t="shared" si="11"/>
        <v>0</v>
      </c>
      <c r="CS17" s="75">
        <f t="shared" si="12"/>
        <v>0</v>
      </c>
      <c r="CT17" s="74">
        <f t="shared" si="13"/>
        <v>0</v>
      </c>
      <c r="CU17" s="74">
        <f t="shared" si="14"/>
        <v>0</v>
      </c>
      <c r="CV17" s="74">
        <f t="shared" si="15"/>
        <v>0</v>
      </c>
      <c r="CW17" s="74">
        <f t="shared" si="16"/>
        <v>0</v>
      </c>
      <c r="CX17" s="74">
        <f t="shared" si="17"/>
        <v>0</v>
      </c>
      <c r="CY17" s="83">
        <f t="shared" si="34"/>
        <v>0</v>
      </c>
      <c r="DC17" s="66">
        <f>SUM($AD17:$AF17)+SUM($AH17:$AJ17)+SUM($AL17:AN17)+SUM($AP17:AR17)+SUM($AT17:AV17)+SUM($AX17:AZ17)+SUM($BB17:BD17)+SUM($BF17:BH17)</f>
        <v>0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499" t="s">
        <v>235</v>
      </c>
      <c r="B18" s="121"/>
      <c r="C18" s="137"/>
      <c r="D18" s="128"/>
      <c r="E18" s="129"/>
      <c r="F18" s="129"/>
      <c r="G18" s="12"/>
      <c r="H18" s="128"/>
      <c r="I18" s="129"/>
      <c r="J18" s="129"/>
      <c r="K18" s="129"/>
      <c r="L18" s="129"/>
      <c r="M18" s="129"/>
      <c r="N18" s="12"/>
      <c r="O18" s="142"/>
      <c r="P18" s="142"/>
      <c r="Q18" s="128"/>
      <c r="R18" s="129"/>
      <c r="S18" s="129"/>
      <c r="T18" s="129"/>
      <c r="U18" s="129"/>
      <c r="V18" s="129"/>
      <c r="W18" s="12"/>
      <c r="X18" s="8"/>
      <c r="Y18" s="142">
        <f t="shared" si="0"/>
        <v>0</v>
      </c>
      <c r="Z18" s="9">
        <f t="shared" si="18"/>
        <v>0</v>
      </c>
      <c r="AA18" s="9">
        <f t="shared" si="18"/>
        <v>0</v>
      </c>
      <c r="AB18" s="9">
        <f t="shared" si="18"/>
        <v>0</v>
      </c>
      <c r="AC18" s="9">
        <f t="shared" si="19"/>
        <v>0</v>
      </c>
      <c r="AD18" s="232"/>
      <c r="AE18" s="232"/>
      <c r="AF18" s="232"/>
      <c r="AG18" s="69">
        <f t="shared" si="20"/>
        <v>0</v>
      </c>
      <c r="AH18" s="232"/>
      <c r="AI18" s="232"/>
      <c r="AJ18" s="232"/>
      <c r="AK18" s="69">
        <f>BM18</f>
        <v>0</v>
      </c>
      <c r="AL18" s="232"/>
      <c r="AM18" s="232"/>
      <c r="AN18" s="232"/>
      <c r="AO18" s="69">
        <f>BN18</f>
        <v>0</v>
      </c>
      <c r="AP18" s="232"/>
      <c r="AQ18" s="232"/>
      <c r="AR18" s="232"/>
      <c r="AS18" s="69">
        <f>BO18</f>
        <v>0</v>
      </c>
      <c r="AT18" s="232"/>
      <c r="AU18" s="232"/>
      <c r="AV18" s="232"/>
      <c r="AW18" s="69">
        <f>BP18</f>
        <v>0</v>
      </c>
      <c r="AX18" s="232"/>
      <c r="AY18" s="232"/>
      <c r="AZ18" s="232"/>
      <c r="BA18" s="69">
        <f>BQ18</f>
        <v>0</v>
      </c>
      <c r="BB18" s="232"/>
      <c r="BC18" s="232"/>
      <c r="BD18" s="232"/>
      <c r="BE18" s="69">
        <f>BR18</f>
        <v>0</v>
      </c>
      <c r="BF18" s="232"/>
      <c r="BG18" s="232"/>
      <c r="BH18" s="232"/>
      <c r="BI18" s="69">
        <f>BS18</f>
        <v>0</v>
      </c>
      <c r="BJ18" s="63">
        <f t="shared" si="1"/>
        <v>0</v>
      </c>
      <c r="BK18" s="126" t="str">
        <f t="shared" si="2"/>
        <v/>
      </c>
      <c r="BL18" s="14">
        <f t="shared" si="35"/>
        <v>0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0">
        <f t="shared" si="22"/>
        <v>0</v>
      </c>
      <c r="BW18" s="14">
        <f t="shared" ref="BW18:BW20" si="43">IF($DC18=0,0,ROUND(4*$Y18*SUM(AD18:AF18)/$DC18,0)/4)</f>
        <v>0</v>
      </c>
      <c r="BX18" s="14">
        <f t="shared" ref="BX18:BX20" si="44">IF($DC18=0,0,ROUND(4*$Y18*SUM(AH18:AJ18)/$DC18,0)/4)</f>
        <v>0</v>
      </c>
      <c r="BY18" s="14">
        <f t="shared" ref="BY18:BY20" si="45">IF($DC18=0,0,ROUND(4*$Y18*SUM(AL18:AN18)/$DC18,0)/4)</f>
        <v>0</v>
      </c>
      <c r="BZ18" s="14">
        <f t="shared" ref="BZ18:BZ20" si="46">IF($DC18=0,0,ROUND(4*$Y18*SUM(AP18:AR18)/$DC18,0)/4)</f>
        <v>0</v>
      </c>
      <c r="CA18" s="14">
        <f t="shared" ref="CA18:CA20" si="47">IF($DC18=0,0,ROUND(4*$Y18*SUM(AT18:AV18)/$DC18,0)/4)</f>
        <v>0</v>
      </c>
      <c r="CB18" s="14">
        <f t="shared" ref="CB18:CB20" si="48">IF($DC18=0,0,ROUND(4*$Y18*(SUM(AX18:AZ18))/$DC18,0)/4)</f>
        <v>0</v>
      </c>
      <c r="CC18" s="14">
        <f t="shared" ref="CC18:CC20" si="49">IF($DC18=0,0,ROUND(4*$Y18*(SUM(BB18:BD18))/$DC18,0)/4)</f>
        <v>0</v>
      </c>
      <c r="CD18" s="14">
        <f t="shared" ref="CD18:CD20" si="50">IF($DC18=0,0,ROUND(4*$Y18*(SUM(BF18:BH18))/$DC18,0)/4)</f>
        <v>0</v>
      </c>
      <c r="CE18" s="201">
        <f t="shared" si="23"/>
        <v>0</v>
      </c>
      <c r="CF18" s="217">
        <f t="shared" si="24"/>
        <v>0</v>
      </c>
      <c r="CH18" s="74">
        <f t="shared" si="25"/>
        <v>0</v>
      </c>
      <c r="CI18" s="74">
        <f t="shared" si="26"/>
        <v>0</v>
      </c>
      <c r="CJ18" s="74">
        <f t="shared" si="27"/>
        <v>0</v>
      </c>
      <c r="CK18" s="74">
        <f t="shared" si="28"/>
        <v>0</v>
      </c>
      <c r="CL18" s="74">
        <f t="shared" si="29"/>
        <v>0</v>
      </c>
      <c r="CM18" s="74">
        <f t="shared" si="30"/>
        <v>0</v>
      </c>
      <c r="CN18" s="74">
        <f t="shared" si="31"/>
        <v>0</v>
      </c>
      <c r="CO18" s="74">
        <f t="shared" si="32"/>
        <v>0</v>
      </c>
      <c r="CP18" s="84">
        <f t="shared" si="33"/>
        <v>0</v>
      </c>
      <c r="CQ18" s="74">
        <f t="shared" si="10"/>
        <v>0</v>
      </c>
      <c r="CR18" s="74">
        <f t="shared" si="11"/>
        <v>0</v>
      </c>
      <c r="CS18" s="75">
        <f t="shared" si="12"/>
        <v>0</v>
      </c>
      <c r="CT18" s="74">
        <f t="shared" si="13"/>
        <v>0</v>
      </c>
      <c r="CU18" s="74">
        <f t="shared" si="14"/>
        <v>0</v>
      </c>
      <c r="CV18" s="74">
        <f t="shared" si="15"/>
        <v>0</v>
      </c>
      <c r="CW18" s="74">
        <f t="shared" si="16"/>
        <v>0</v>
      </c>
      <c r="CX18" s="74">
        <f t="shared" si="17"/>
        <v>0</v>
      </c>
      <c r="CY18" s="83">
        <f t="shared" si="34"/>
        <v>0</v>
      </c>
      <c r="DC18" s="66">
        <f>SUM($AD18:$AF18)+SUM($AH18:$AJ18)+SUM($AL18:AN18)+SUM($AP18:AR18)+SUM($AT18:AV18)+SUM($AX18:AZ18)+SUM($BB18:BD18)+SUM($BF18:BH18)</f>
        <v>0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">
      <c r="A19" s="499" t="s">
        <v>236</v>
      </c>
      <c r="B19" s="121"/>
      <c r="C19" s="137"/>
      <c r="D19" s="128"/>
      <c r="E19" s="129"/>
      <c r="F19" s="129"/>
      <c r="G19" s="12"/>
      <c r="H19" s="128"/>
      <c r="I19" s="129"/>
      <c r="J19" s="129"/>
      <c r="K19" s="129"/>
      <c r="L19" s="129"/>
      <c r="M19" s="129"/>
      <c r="N19" s="12"/>
      <c r="O19" s="142"/>
      <c r="P19" s="142"/>
      <c r="Q19" s="128"/>
      <c r="R19" s="129"/>
      <c r="S19" s="129"/>
      <c r="T19" s="129"/>
      <c r="U19" s="129"/>
      <c r="V19" s="129"/>
      <c r="W19" s="12"/>
      <c r="X19" s="8"/>
      <c r="Y19" s="142">
        <f t="shared" si="0"/>
        <v>0</v>
      </c>
      <c r="Z19" s="9">
        <f t="shared" si="18"/>
        <v>0</v>
      </c>
      <c r="AA19" s="9">
        <f t="shared" si="18"/>
        <v>0</v>
      </c>
      <c r="AB19" s="9">
        <f t="shared" si="18"/>
        <v>0</v>
      </c>
      <c r="AC19" s="9">
        <f t="shared" si="19"/>
        <v>0</v>
      </c>
      <c r="AD19" s="232"/>
      <c r="AE19" s="232"/>
      <c r="AF19" s="232"/>
      <c r="AG19" s="69">
        <f t="shared" si="20"/>
        <v>0</v>
      </c>
      <c r="AH19" s="232"/>
      <c r="AI19" s="232"/>
      <c r="AJ19" s="232"/>
      <c r="AK19" s="69">
        <f t="shared" ref="AK19:AK20" si="51">BM19</f>
        <v>0</v>
      </c>
      <c r="AL19" s="232"/>
      <c r="AM19" s="232"/>
      <c r="AN19" s="232"/>
      <c r="AO19" s="69">
        <f t="shared" ref="AO19:AO20" si="52">BN19</f>
        <v>0</v>
      </c>
      <c r="AP19" s="232"/>
      <c r="AQ19" s="232"/>
      <c r="AR19" s="232"/>
      <c r="AS19" s="69">
        <f t="shared" ref="AS19:AS20" si="53">BO19</f>
        <v>0</v>
      </c>
      <c r="AT19" s="232"/>
      <c r="AU19" s="232"/>
      <c r="AV19" s="232"/>
      <c r="AW19" s="69">
        <f t="shared" ref="AW19:AW20" si="54">BP19</f>
        <v>0</v>
      </c>
      <c r="AX19" s="232"/>
      <c r="AY19" s="232"/>
      <c r="AZ19" s="232"/>
      <c r="BA19" s="69">
        <f t="shared" ref="BA19:BA20" si="55">BQ19</f>
        <v>0</v>
      </c>
      <c r="BB19" s="232"/>
      <c r="BC19" s="232"/>
      <c r="BD19" s="232"/>
      <c r="BE19" s="69">
        <f t="shared" ref="BE19:BE20" si="56">BR19</f>
        <v>0</v>
      </c>
      <c r="BF19" s="232"/>
      <c r="BG19" s="232"/>
      <c r="BH19" s="232"/>
      <c r="BI19" s="69">
        <f t="shared" ref="BI19:BI20" si="57">BS19</f>
        <v>0</v>
      </c>
      <c r="BJ19" s="63">
        <f t="shared" si="1"/>
        <v>0</v>
      </c>
      <c r="BK19" s="126" t="str">
        <f t="shared" si="2"/>
        <v/>
      </c>
      <c r="BL19" s="14">
        <f t="shared" si="35"/>
        <v>0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0">
        <f t="shared" si="22"/>
        <v>0</v>
      </c>
      <c r="BW19" s="14">
        <f t="shared" si="43"/>
        <v>0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1">
        <f t="shared" si="23"/>
        <v>0</v>
      </c>
      <c r="CF19" s="217">
        <f t="shared" si="24"/>
        <v>0</v>
      </c>
      <c r="CH19" s="74">
        <f t="shared" si="25"/>
        <v>0</v>
      </c>
      <c r="CI19" s="74">
        <f t="shared" si="26"/>
        <v>0</v>
      </c>
      <c r="CJ19" s="74">
        <f t="shared" si="27"/>
        <v>0</v>
      </c>
      <c r="CK19" s="74">
        <f t="shared" si="28"/>
        <v>0</v>
      </c>
      <c r="CL19" s="74">
        <f t="shared" si="29"/>
        <v>0</v>
      </c>
      <c r="CM19" s="74">
        <f t="shared" si="30"/>
        <v>0</v>
      </c>
      <c r="CN19" s="74">
        <f t="shared" si="31"/>
        <v>0</v>
      </c>
      <c r="CO19" s="74">
        <f t="shared" si="32"/>
        <v>0</v>
      </c>
      <c r="CP19" s="84">
        <f t="shared" si="33"/>
        <v>0</v>
      </c>
      <c r="CQ19" s="74">
        <f t="shared" si="10"/>
        <v>0</v>
      </c>
      <c r="CR19" s="74">
        <f t="shared" si="11"/>
        <v>0</v>
      </c>
      <c r="CS19" s="75">
        <f t="shared" si="12"/>
        <v>0</v>
      </c>
      <c r="CT19" s="74">
        <f t="shared" si="13"/>
        <v>0</v>
      </c>
      <c r="CU19" s="74">
        <f t="shared" si="14"/>
        <v>0</v>
      </c>
      <c r="CV19" s="74">
        <f t="shared" si="15"/>
        <v>0</v>
      </c>
      <c r="CW19" s="74">
        <f t="shared" si="16"/>
        <v>0</v>
      </c>
      <c r="CX19" s="74">
        <f t="shared" si="17"/>
        <v>0</v>
      </c>
      <c r="CY19" s="83">
        <f t="shared" si="34"/>
        <v>0</v>
      </c>
      <c r="DC19" s="66">
        <f>SUM($AD19:$AF19)+SUM($AH19:$AJ19)+SUM($AL19:AN19)+SUM($AP19:AR19)+SUM($AT19:AV19)+SUM($AX19:AZ19)+SUM($BB19:BD19)+SUM($BF19:BH19)</f>
        <v>0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">
      <c r="A20" s="499" t="s">
        <v>237</v>
      </c>
      <c r="B20" s="121"/>
      <c r="C20" s="137"/>
      <c r="D20" s="128"/>
      <c r="E20" s="129"/>
      <c r="F20" s="129"/>
      <c r="G20" s="12"/>
      <c r="H20" s="128"/>
      <c r="I20" s="129"/>
      <c r="J20" s="129"/>
      <c r="K20" s="129"/>
      <c r="L20" s="129"/>
      <c r="M20" s="129"/>
      <c r="N20" s="12"/>
      <c r="O20" s="142"/>
      <c r="P20" s="142"/>
      <c r="Q20" s="128"/>
      <c r="R20" s="129"/>
      <c r="S20" s="129"/>
      <c r="T20" s="129"/>
      <c r="U20" s="129"/>
      <c r="V20" s="129"/>
      <c r="W20" s="12"/>
      <c r="X20" s="8"/>
      <c r="Y20" s="142">
        <f t="shared" si="0"/>
        <v>0</v>
      </c>
      <c r="Z20" s="9">
        <f t="shared" si="18"/>
        <v>0</v>
      </c>
      <c r="AA20" s="9">
        <f t="shared" si="18"/>
        <v>0</v>
      </c>
      <c r="AB20" s="9">
        <f t="shared" si="18"/>
        <v>0</v>
      </c>
      <c r="AC20" s="9">
        <f t="shared" si="19"/>
        <v>0</v>
      </c>
      <c r="AD20" s="232"/>
      <c r="AE20" s="232"/>
      <c r="AF20" s="232"/>
      <c r="AG20" s="69">
        <f t="shared" si="20"/>
        <v>0</v>
      </c>
      <c r="AH20" s="232"/>
      <c r="AI20" s="232"/>
      <c r="AJ20" s="232"/>
      <c r="AK20" s="69">
        <f t="shared" si="51"/>
        <v>0</v>
      </c>
      <c r="AL20" s="232"/>
      <c r="AM20" s="232"/>
      <c r="AN20" s="232"/>
      <c r="AO20" s="69">
        <f t="shared" si="52"/>
        <v>0</v>
      </c>
      <c r="AP20" s="232"/>
      <c r="AQ20" s="232"/>
      <c r="AR20" s="232"/>
      <c r="AS20" s="69">
        <f t="shared" si="53"/>
        <v>0</v>
      </c>
      <c r="AT20" s="232"/>
      <c r="AU20" s="232"/>
      <c r="AV20" s="232"/>
      <c r="AW20" s="69">
        <f t="shared" si="54"/>
        <v>0</v>
      </c>
      <c r="AX20" s="232"/>
      <c r="AY20" s="232"/>
      <c r="AZ20" s="232"/>
      <c r="BA20" s="69">
        <f t="shared" si="55"/>
        <v>0</v>
      </c>
      <c r="BB20" s="232"/>
      <c r="BC20" s="232"/>
      <c r="BD20" s="232"/>
      <c r="BE20" s="69">
        <f t="shared" si="56"/>
        <v>0</v>
      </c>
      <c r="BF20" s="232"/>
      <c r="BG20" s="232"/>
      <c r="BH20" s="232"/>
      <c r="BI20" s="69">
        <f t="shared" si="57"/>
        <v>0</v>
      </c>
      <c r="BJ20" s="63">
        <f t="shared" si="1"/>
        <v>0</v>
      </c>
      <c r="BK20" s="126" t="str">
        <f t="shared" si="2"/>
        <v/>
      </c>
      <c r="BL20" s="14">
        <f t="shared" si="35"/>
        <v>0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0">
        <f t="shared" si="22"/>
        <v>0</v>
      </c>
      <c r="BW20" s="14">
        <f t="shared" si="43"/>
        <v>0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1">
        <f t="shared" si="23"/>
        <v>0</v>
      </c>
      <c r="CF20" s="217">
        <f>MAX(BW20:CD20)</f>
        <v>0</v>
      </c>
      <c r="CH20" s="74">
        <f t="shared" si="25"/>
        <v>0</v>
      </c>
      <c r="CI20" s="74">
        <f t="shared" si="26"/>
        <v>0</v>
      </c>
      <c r="CJ20" s="74">
        <f t="shared" si="27"/>
        <v>0</v>
      </c>
      <c r="CK20" s="74">
        <f t="shared" si="28"/>
        <v>0</v>
      </c>
      <c r="CL20" s="74">
        <f t="shared" si="29"/>
        <v>0</v>
      </c>
      <c r="CM20" s="74">
        <f t="shared" si="30"/>
        <v>0</v>
      </c>
      <c r="CN20" s="74">
        <f t="shared" si="31"/>
        <v>0</v>
      </c>
      <c r="CO20" s="74">
        <f t="shared" si="32"/>
        <v>0</v>
      </c>
      <c r="CP20" s="84">
        <f t="shared" si="33"/>
        <v>0</v>
      </c>
      <c r="CQ20" s="74">
        <f t="shared" si="10"/>
        <v>0</v>
      </c>
      <c r="CR20" s="74">
        <f t="shared" si="11"/>
        <v>0</v>
      </c>
      <c r="CS20" s="75">
        <f t="shared" si="12"/>
        <v>0</v>
      </c>
      <c r="CT20" s="74">
        <f t="shared" si="13"/>
        <v>0</v>
      </c>
      <c r="CU20" s="74">
        <f t="shared" si="14"/>
        <v>0</v>
      </c>
      <c r="CV20" s="74">
        <f t="shared" si="15"/>
        <v>0</v>
      </c>
      <c r="CW20" s="74">
        <f t="shared" si="16"/>
        <v>0</v>
      </c>
      <c r="CX20" s="74">
        <f t="shared" si="17"/>
        <v>0</v>
      </c>
      <c r="CY20" s="83">
        <f t="shared" si="34"/>
        <v>0</v>
      </c>
      <c r="DC20" s="66">
        <f>SUM($AD20:$AF20)+SUM($AH20:$AJ20)+SUM($AL20:AN20)+SUM($AP20:AR20)+SUM($AT20:AV20)+SUM($AX20:AZ20)+SUM($BB20:BD20)+SUM($BF20:BH20)</f>
        <v>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0" customFormat="1" ht="14.25" customHeight="1" x14ac:dyDescent="0.25">
      <c r="A21" s="179" t="s">
        <v>23</v>
      </c>
      <c r="B21" s="282" t="s">
        <v>30</v>
      </c>
      <c r="C21" s="180"/>
      <c r="D21" s="181"/>
      <c r="E21" s="181"/>
      <c r="F21" s="181"/>
      <c r="G21" s="181"/>
      <c r="H21" s="181"/>
      <c r="I21" s="182"/>
      <c r="J21" s="182"/>
      <c r="K21" s="181"/>
      <c r="L21" s="181"/>
      <c r="M21" s="181"/>
      <c r="N21" s="181"/>
      <c r="O21" s="171"/>
      <c r="P21" s="171"/>
      <c r="Q21" s="181"/>
      <c r="R21" s="181"/>
      <c r="S21" s="181"/>
      <c r="T21" s="182"/>
      <c r="U21" s="182"/>
      <c r="V21" s="182"/>
      <c r="W21" s="189"/>
      <c r="X21" s="34">
        <f t="shared" ref="X21:AC21" si="58">SUMIF($A15:$A20,"&gt;'#'",X15:X20)</f>
        <v>180</v>
      </c>
      <c r="Y21" s="34">
        <f t="shared" si="58"/>
        <v>6</v>
      </c>
      <c r="Z21" s="35">
        <f t="shared" si="58"/>
        <v>44</v>
      </c>
      <c r="AA21" s="35">
        <f t="shared" si="58"/>
        <v>0</v>
      </c>
      <c r="AB21" s="35">
        <f t="shared" si="58"/>
        <v>44</v>
      </c>
      <c r="AC21" s="35">
        <f t="shared" si="58"/>
        <v>92</v>
      </c>
      <c r="AD21" s="226">
        <f t="shared" ref="AD21:BI21" si="59">SUM(AD15:AD20)</f>
        <v>22</v>
      </c>
      <c r="AE21" s="226">
        <f t="shared" si="59"/>
        <v>0</v>
      </c>
      <c r="AF21" s="226">
        <f t="shared" si="59"/>
        <v>22</v>
      </c>
      <c r="AG21" s="224">
        <f t="shared" si="59"/>
        <v>3</v>
      </c>
      <c r="AH21" s="226">
        <f t="shared" si="59"/>
        <v>0</v>
      </c>
      <c r="AI21" s="226">
        <f t="shared" si="59"/>
        <v>0</v>
      </c>
      <c r="AJ21" s="226">
        <f t="shared" si="59"/>
        <v>0</v>
      </c>
      <c r="AK21" s="224">
        <f t="shared" si="59"/>
        <v>0</v>
      </c>
      <c r="AL21" s="226">
        <f t="shared" si="59"/>
        <v>22</v>
      </c>
      <c r="AM21" s="226">
        <f t="shared" si="59"/>
        <v>0</v>
      </c>
      <c r="AN21" s="226">
        <f t="shared" si="59"/>
        <v>22</v>
      </c>
      <c r="AO21" s="224">
        <f t="shared" si="59"/>
        <v>3</v>
      </c>
      <c r="AP21" s="226">
        <f t="shared" si="59"/>
        <v>0</v>
      </c>
      <c r="AQ21" s="226">
        <f t="shared" si="59"/>
        <v>0</v>
      </c>
      <c r="AR21" s="226">
        <f t="shared" si="59"/>
        <v>0</v>
      </c>
      <c r="AS21" s="224">
        <f t="shared" si="59"/>
        <v>0</v>
      </c>
      <c r="AT21" s="226">
        <f t="shared" si="59"/>
        <v>0</v>
      </c>
      <c r="AU21" s="226">
        <f t="shared" si="59"/>
        <v>0</v>
      </c>
      <c r="AV21" s="226">
        <f t="shared" si="59"/>
        <v>0</v>
      </c>
      <c r="AW21" s="224">
        <f t="shared" si="59"/>
        <v>0</v>
      </c>
      <c r="AX21" s="226">
        <f t="shared" si="59"/>
        <v>0</v>
      </c>
      <c r="AY21" s="226">
        <f t="shared" si="59"/>
        <v>0</v>
      </c>
      <c r="AZ21" s="226">
        <f t="shared" si="59"/>
        <v>0</v>
      </c>
      <c r="BA21" s="224">
        <f t="shared" si="59"/>
        <v>0</v>
      </c>
      <c r="BB21" s="226">
        <f t="shared" si="59"/>
        <v>0</v>
      </c>
      <c r="BC21" s="226">
        <f t="shared" si="59"/>
        <v>0</v>
      </c>
      <c r="BD21" s="226">
        <f t="shared" si="59"/>
        <v>0</v>
      </c>
      <c r="BE21" s="224">
        <f t="shared" si="59"/>
        <v>0</v>
      </c>
      <c r="BF21" s="226">
        <f t="shared" si="59"/>
        <v>0</v>
      </c>
      <c r="BG21" s="226">
        <f t="shared" si="59"/>
        <v>0</v>
      </c>
      <c r="BH21" s="226">
        <f t="shared" si="59"/>
        <v>0</v>
      </c>
      <c r="BI21" s="224">
        <f t="shared" si="59"/>
        <v>0</v>
      </c>
      <c r="BJ21" s="64">
        <f t="shared" si="1"/>
        <v>0.51111111111111107</v>
      </c>
      <c r="BK21" s="52"/>
      <c r="BL21" s="82">
        <f t="shared" ref="BL21:BT21" si="60">SUM(BL15:BL20)</f>
        <v>3</v>
      </c>
      <c r="BM21" s="82">
        <f t="shared" si="60"/>
        <v>0</v>
      </c>
      <c r="BN21" s="82">
        <f t="shared" si="60"/>
        <v>3</v>
      </c>
      <c r="BO21" s="82">
        <f t="shared" si="60"/>
        <v>0</v>
      </c>
      <c r="BP21" s="82">
        <f t="shared" si="60"/>
        <v>0</v>
      </c>
      <c r="BQ21" s="82">
        <f t="shared" si="60"/>
        <v>0</v>
      </c>
      <c r="BR21" s="82">
        <f t="shared" si="60"/>
        <v>0</v>
      </c>
      <c r="BS21" s="82">
        <f t="shared" si="60"/>
        <v>0</v>
      </c>
      <c r="BT21" s="90">
        <f t="shared" si="60"/>
        <v>6</v>
      </c>
      <c r="BW21" s="37">
        <f t="shared" ref="BW21:CE21" si="61">SUM(BW15:BW20)</f>
        <v>3</v>
      </c>
      <c r="BX21" s="37">
        <f t="shared" si="61"/>
        <v>0</v>
      </c>
      <c r="BY21" s="37">
        <f t="shared" si="61"/>
        <v>3</v>
      </c>
      <c r="BZ21" s="37">
        <f t="shared" si="61"/>
        <v>0</v>
      </c>
      <c r="CA21" s="37">
        <f t="shared" si="61"/>
        <v>0</v>
      </c>
      <c r="CB21" s="37">
        <f t="shared" si="61"/>
        <v>0</v>
      </c>
      <c r="CC21" s="37">
        <f t="shared" si="61"/>
        <v>0</v>
      </c>
      <c r="CD21" s="37">
        <f t="shared" si="61"/>
        <v>0</v>
      </c>
      <c r="CE21" s="202">
        <f t="shared" si="61"/>
        <v>6</v>
      </c>
      <c r="CF21" s="218"/>
      <c r="CG21" s="23" t="s">
        <v>27</v>
      </c>
      <c r="CH21" s="77">
        <f t="shared" ref="CH21:CY21" si="62">SUM(CH15:CH20)</f>
        <v>0</v>
      </c>
      <c r="CI21" s="77">
        <f t="shared" si="62"/>
        <v>0</v>
      </c>
      <c r="CJ21" s="77">
        <f t="shared" si="62"/>
        <v>0</v>
      </c>
      <c r="CK21" s="77">
        <f t="shared" si="62"/>
        <v>0</v>
      </c>
      <c r="CL21" s="77">
        <f t="shared" si="62"/>
        <v>0</v>
      </c>
      <c r="CM21" s="77">
        <f t="shared" si="62"/>
        <v>0</v>
      </c>
      <c r="CN21" s="77">
        <f t="shared" si="62"/>
        <v>0</v>
      </c>
      <c r="CO21" s="77">
        <f t="shared" si="62"/>
        <v>0</v>
      </c>
      <c r="CP21" s="86">
        <f t="shared" si="62"/>
        <v>0</v>
      </c>
      <c r="CQ21" s="77">
        <f t="shared" si="62"/>
        <v>1</v>
      </c>
      <c r="CR21" s="77">
        <f t="shared" si="62"/>
        <v>0</v>
      </c>
      <c r="CS21" s="77">
        <f t="shared" si="62"/>
        <v>1</v>
      </c>
      <c r="CT21" s="77">
        <f t="shared" si="62"/>
        <v>0</v>
      </c>
      <c r="CU21" s="77">
        <f t="shared" si="62"/>
        <v>0</v>
      </c>
      <c r="CV21" s="77">
        <f t="shared" si="62"/>
        <v>0</v>
      </c>
      <c r="CW21" s="77">
        <f t="shared" si="62"/>
        <v>0</v>
      </c>
      <c r="CX21" s="77">
        <f t="shared" si="62"/>
        <v>0</v>
      </c>
      <c r="CY21" s="89">
        <f t="shared" si="62"/>
        <v>2</v>
      </c>
      <c r="DD21" s="134">
        <f t="shared" ref="DD21:DU21" si="63">COUNTIF(DD15:DD20,"&gt;0")</f>
        <v>0</v>
      </c>
      <c r="DE21" s="134">
        <f t="shared" si="63"/>
        <v>0</v>
      </c>
      <c r="DF21" s="134">
        <f t="shared" si="63"/>
        <v>0</v>
      </c>
      <c r="DG21" s="134">
        <f t="shared" si="63"/>
        <v>0</v>
      </c>
      <c r="DH21" s="134">
        <f t="shared" si="63"/>
        <v>0</v>
      </c>
      <c r="DI21" s="134">
        <f t="shared" si="63"/>
        <v>0</v>
      </c>
      <c r="DJ21" s="134">
        <f t="shared" si="63"/>
        <v>0</v>
      </c>
      <c r="DK21" s="134">
        <f t="shared" si="63"/>
        <v>0</v>
      </c>
      <c r="DL21" s="135">
        <f t="shared" si="63"/>
        <v>0</v>
      </c>
      <c r="DM21" s="134">
        <f t="shared" si="63"/>
        <v>0</v>
      </c>
      <c r="DN21" s="134">
        <f t="shared" si="63"/>
        <v>0</v>
      </c>
      <c r="DO21" s="134">
        <f t="shared" si="63"/>
        <v>0</v>
      </c>
      <c r="DP21" s="134">
        <f t="shared" si="63"/>
        <v>0</v>
      </c>
      <c r="DQ21" s="134">
        <f t="shared" si="63"/>
        <v>0</v>
      </c>
      <c r="DR21" s="134">
        <f t="shared" si="63"/>
        <v>0</v>
      </c>
      <c r="DS21" s="134">
        <f t="shared" si="63"/>
        <v>0</v>
      </c>
      <c r="DT21" s="134">
        <f t="shared" si="63"/>
        <v>0</v>
      </c>
      <c r="DU21" s="135">
        <f t="shared" si="63"/>
        <v>0</v>
      </c>
    </row>
    <row r="22" spans="1:125" s="2" customFormat="1" x14ac:dyDescent="0.2">
      <c r="A22" s="184"/>
      <c r="B22" s="152"/>
      <c r="C22" s="18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90"/>
      <c r="Q22" s="176"/>
      <c r="R22" s="176"/>
      <c r="S22" s="176"/>
      <c r="T22" s="176"/>
      <c r="U22" s="176"/>
      <c r="V22" s="176"/>
      <c r="W22" s="176"/>
      <c r="X22" s="10"/>
      <c r="Y22" s="10"/>
      <c r="Z22" s="10"/>
      <c r="AA22" s="10"/>
      <c r="AB22" s="10"/>
      <c r="AC22" s="147"/>
      <c r="AD22" s="229"/>
      <c r="AE22" s="229"/>
      <c r="AF22" s="229"/>
      <c r="AG22" s="290"/>
      <c r="AH22" s="229"/>
      <c r="AI22" s="229"/>
      <c r="AJ22" s="229"/>
      <c r="AK22" s="290"/>
      <c r="AL22" s="229"/>
      <c r="AM22" s="229"/>
      <c r="AN22" s="229"/>
      <c r="AO22" s="290"/>
      <c r="AP22" s="229"/>
      <c r="AQ22" s="229"/>
      <c r="AR22" s="229"/>
      <c r="AS22" s="290"/>
      <c r="AT22" s="229"/>
      <c r="AU22" s="229"/>
      <c r="AV22" s="229"/>
      <c r="AW22" s="290"/>
      <c r="AX22" s="229"/>
      <c r="AY22" s="229"/>
      <c r="AZ22" s="229"/>
      <c r="BA22" s="290"/>
      <c r="BB22" s="229"/>
      <c r="BC22" s="229"/>
      <c r="BD22" s="229"/>
      <c r="BE22" s="290"/>
      <c r="BF22" s="229"/>
      <c r="BG22" s="229"/>
      <c r="BH22" s="229"/>
      <c r="BI22" s="18"/>
      <c r="BJ22" s="70"/>
      <c r="BK22" s="24"/>
      <c r="BL22" s="50"/>
      <c r="BM22" s="50"/>
      <c r="BN22" s="50"/>
      <c r="BO22" s="50"/>
      <c r="BP22" s="50"/>
      <c r="BQ22" s="50"/>
      <c r="BR22" s="50"/>
      <c r="BS22" s="50"/>
      <c r="BT22" s="50"/>
      <c r="CE22" s="197"/>
      <c r="CF22" s="212"/>
      <c r="DD22" s="572" t="s">
        <v>135</v>
      </c>
      <c r="DE22" s="573"/>
      <c r="DF22" s="573"/>
      <c r="DG22" s="573"/>
      <c r="DH22" s="573"/>
      <c r="DI22" s="573"/>
      <c r="DJ22" s="573"/>
      <c r="DK22" s="574"/>
      <c r="DL22" s="131" t="s">
        <v>27</v>
      </c>
      <c r="DM22" s="572" t="s">
        <v>136</v>
      </c>
      <c r="DN22" s="573"/>
      <c r="DO22" s="573"/>
      <c r="DP22" s="573"/>
      <c r="DQ22" s="573"/>
      <c r="DR22" s="573"/>
      <c r="DS22" s="573"/>
      <c r="DT22" s="574"/>
      <c r="DU22" s="131" t="s">
        <v>27</v>
      </c>
    </row>
    <row r="23" spans="1:125" s="2" customFormat="1" ht="13.5" customHeight="1" x14ac:dyDescent="0.2">
      <c r="A23" s="265" t="s">
        <v>179</v>
      </c>
      <c r="B23" s="500" t="s">
        <v>229</v>
      </c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47"/>
      <c r="Y23" s="147"/>
      <c r="Z23" s="147"/>
      <c r="AA23" s="147"/>
      <c r="AB23" s="147"/>
      <c r="AC23" s="147"/>
      <c r="AD23" s="229"/>
      <c r="AE23" s="229"/>
      <c r="AF23" s="229"/>
      <c r="AG23" s="290"/>
      <c r="AH23" s="229"/>
      <c r="AI23" s="229"/>
      <c r="AJ23" s="229"/>
      <c r="AK23" s="290"/>
      <c r="AL23" s="229"/>
      <c r="AM23" s="229"/>
      <c r="AN23" s="229"/>
      <c r="AO23" s="290"/>
      <c r="AP23" s="229"/>
      <c r="AQ23" s="229"/>
      <c r="AR23" s="229"/>
      <c r="AS23" s="290"/>
      <c r="AT23" s="229"/>
      <c r="AU23" s="229"/>
      <c r="AV23" s="229"/>
      <c r="AW23" s="290"/>
      <c r="AX23" s="229"/>
      <c r="AY23" s="229"/>
      <c r="AZ23" s="229"/>
      <c r="BA23" s="290"/>
      <c r="BB23" s="229"/>
      <c r="BC23" s="229"/>
      <c r="BD23" s="229"/>
      <c r="BE23" s="290"/>
      <c r="BF23" s="229"/>
      <c r="BG23" s="229"/>
      <c r="BH23" s="229"/>
      <c r="BI23" s="146"/>
      <c r="BJ23" s="70"/>
      <c r="BK23" s="24"/>
      <c r="BL23" s="50"/>
      <c r="BM23" s="50"/>
      <c r="BN23" s="50"/>
      <c r="BO23" s="50"/>
      <c r="BP23" s="50"/>
      <c r="BQ23" s="50"/>
      <c r="BR23" s="50"/>
      <c r="BS23" s="50"/>
      <c r="BT23" s="50"/>
      <c r="CE23" s="197"/>
      <c r="CF23" s="212"/>
      <c r="DD23" s="31">
        <v>1</v>
      </c>
      <c r="DE23" s="31">
        <v>2</v>
      </c>
      <c r="DF23" s="31">
        <v>3</v>
      </c>
      <c r="DG23" s="31">
        <v>4</v>
      </c>
      <c r="DH23" s="31">
        <v>5</v>
      </c>
      <c r="DI23" s="31">
        <v>6</v>
      </c>
      <c r="DJ23" s="31">
        <v>7</v>
      </c>
      <c r="DK23" s="31">
        <v>8</v>
      </c>
      <c r="DL23" s="132" t="s">
        <v>98</v>
      </c>
      <c r="DM23" s="31">
        <v>1</v>
      </c>
      <c r="DN23" s="31">
        <v>2</v>
      </c>
      <c r="DO23" s="31">
        <v>3</v>
      </c>
      <c r="DP23" s="31">
        <v>4</v>
      </c>
      <c r="DQ23" s="31">
        <v>5</v>
      </c>
      <c r="DR23" s="31">
        <v>6</v>
      </c>
      <c r="DS23" s="31">
        <v>7</v>
      </c>
      <c r="DT23" s="31">
        <v>8</v>
      </c>
      <c r="DU23" s="132" t="s">
        <v>68</v>
      </c>
    </row>
    <row r="24" spans="1:125" s="2" customFormat="1" ht="22.5" x14ac:dyDescent="0.2">
      <c r="A24" s="499" t="s">
        <v>208</v>
      </c>
      <c r="B24" s="121" t="s">
        <v>230</v>
      </c>
      <c r="C24" s="137"/>
      <c r="D24" s="128"/>
      <c r="E24" s="129"/>
      <c r="F24" s="129"/>
      <c r="G24" s="12"/>
      <c r="H24" s="128">
        <v>1</v>
      </c>
      <c r="I24" s="129"/>
      <c r="J24" s="129"/>
      <c r="K24" s="129"/>
      <c r="L24" s="129"/>
      <c r="M24" s="129"/>
      <c r="N24" s="12"/>
      <c r="O24" s="142"/>
      <c r="P24" s="142"/>
      <c r="Q24" s="128"/>
      <c r="R24" s="129"/>
      <c r="S24" s="129"/>
      <c r="T24" s="129"/>
      <c r="U24" s="129"/>
      <c r="V24" s="129"/>
      <c r="W24" s="12"/>
      <c r="X24" s="8">
        <v>90</v>
      </c>
      <c r="Y24" s="142">
        <f t="shared" ref="Y24:Y29" si="64">CEILING(X24/$BR$7,0.25)</f>
        <v>3</v>
      </c>
      <c r="Z24" s="9">
        <f t="shared" ref="Z24:Z29" si="65">AD24*$BL$5+AH24*$BM$5+AL24*$BN$5+AP24*$BO$5+AT24*$BP$5+AX24*$BQ$5+BB24*$BR$5+BF24*$BS$5</f>
        <v>0</v>
      </c>
      <c r="AA24" s="9">
        <f t="shared" ref="AA24:AA29" si="66">AE24*$BL$5+AI24*$BM$5+AM24*$BN$5+AQ24*$BO$5+AU24*$BP$5+AY24*$BQ$5+BC24*$BR$5+BG24*$BS$5</f>
        <v>0</v>
      </c>
      <c r="AB24" s="9">
        <f t="shared" ref="AB24:AB29" si="67">AF24*$BL$5+AJ24*$BM$5+AN24*$BN$5+AR24*$BO$5+AV24*$BP$5+AZ24*$BQ$5+BD24*$BR$5+BH24*$BS$5</f>
        <v>44</v>
      </c>
      <c r="AC24" s="9">
        <f t="shared" ref="AC24:AC29" si="68">X24-(Z24+AA24+AB24)</f>
        <v>46</v>
      </c>
      <c r="AD24" s="232"/>
      <c r="AE24" s="232"/>
      <c r="AF24" s="232">
        <v>44</v>
      </c>
      <c r="AG24" s="69">
        <f t="shared" ref="AG24:AG29" si="69">BL24</f>
        <v>3</v>
      </c>
      <c r="AH24" s="232"/>
      <c r="AI24" s="232"/>
      <c r="AJ24" s="232"/>
      <c r="AK24" s="69">
        <f t="shared" ref="AK24:AK29" si="70">BM24</f>
        <v>0</v>
      </c>
      <c r="AL24" s="232"/>
      <c r="AM24" s="232"/>
      <c r="AN24" s="232"/>
      <c r="AO24" s="69">
        <f t="shared" ref="AO24:AO29" si="71">BN24</f>
        <v>0</v>
      </c>
      <c r="AP24" s="232"/>
      <c r="AQ24" s="232"/>
      <c r="AR24" s="232"/>
      <c r="AS24" s="69">
        <f t="shared" ref="AS24:AS29" si="72">BO24</f>
        <v>0</v>
      </c>
      <c r="AT24" s="232"/>
      <c r="AU24" s="232"/>
      <c r="AV24" s="232"/>
      <c r="AW24" s="69">
        <f t="shared" ref="AW24:AW29" si="73">BP24</f>
        <v>0</v>
      </c>
      <c r="AX24" s="232"/>
      <c r="AY24" s="232"/>
      <c r="AZ24" s="232"/>
      <c r="BA24" s="69">
        <f t="shared" ref="BA24:BA29" si="74">BQ24</f>
        <v>0</v>
      </c>
      <c r="BB24" s="232"/>
      <c r="BC24" s="232"/>
      <c r="BD24" s="232"/>
      <c r="BE24" s="69">
        <f t="shared" ref="BE24:BE29" si="75">BR24</f>
        <v>0</v>
      </c>
      <c r="BF24" s="232"/>
      <c r="BG24" s="232"/>
      <c r="BH24" s="232"/>
      <c r="BI24" s="69">
        <f t="shared" ref="BI24:BI29" si="76">BS24</f>
        <v>0</v>
      </c>
      <c r="BJ24" s="63">
        <f t="shared" ref="BJ24:BJ29" si="77">IF(ISERROR(AC24/X24),0,AC24/X24)</f>
        <v>0.51111111111111107</v>
      </c>
      <c r="BK24" s="126" t="str">
        <f t="shared" ref="BK24:BK29" si="78">IF(ISERROR(SEARCH("в",A24)),"",1)</f>
        <v/>
      </c>
      <c r="BL24" s="14">
        <f t="shared" ref="BL24:BL29" si="79">IF(AND(BK24&lt;$CF24,$CE24&lt;&gt;$Y24,BW24=$CF24),BW24+$Y24-$CE24,BW24)</f>
        <v>3</v>
      </c>
      <c r="BM24" s="14">
        <f t="shared" ref="BM24:BM29" si="80">IF(AND(BL24&lt;$CF24,$CE24&lt;&gt;$Y24,BX24=$CF24),BX24+$Y24-$CE24,BX24)</f>
        <v>0</v>
      </c>
      <c r="BN24" s="14">
        <f t="shared" ref="BN24:BN29" si="81">IF(AND(BM24&lt;$CF24,$CE24&lt;&gt;$Y24,BY24=$CF24),BY24+$Y24-$CE24,BY24)</f>
        <v>0</v>
      </c>
      <c r="BO24" s="14">
        <f t="shared" ref="BO24:BO29" si="82">IF(AND(BN24&lt;$CF24,$CE24&lt;&gt;$Y24,BZ24=$CF24),BZ24+$Y24-$CE24,BZ24)</f>
        <v>0</v>
      </c>
      <c r="BP24" s="14">
        <f t="shared" ref="BP24:BP29" si="83">IF(AND(BO24&lt;$CF24,$CE24&lt;&gt;$Y24,CA24=$CF24),CA24+$Y24-$CE24,CA24)</f>
        <v>0</v>
      </c>
      <c r="BQ24" s="14">
        <f t="shared" ref="BQ24:BQ29" si="84">IF(AND(BP24&lt;$CF24,$CE24&lt;&gt;$Y24,CB24=$CF24),CB24+$Y24-$CE24,CB24)</f>
        <v>0</v>
      </c>
      <c r="BR24" s="14">
        <f t="shared" ref="BR24:BR29" si="85">IF(AND(BQ24&lt;$CF24,$CE24&lt;&gt;$Y24,CC24=$CF24),CC24+$Y24-$CE24,CC24)</f>
        <v>0</v>
      </c>
      <c r="BS24" s="14">
        <f t="shared" ref="BS24:BS29" si="86">IF(AND(BR24&lt;$CF24,$CE24&lt;&gt;$Y24,CD24=$CF24),CD24+$Y24-$CE24,CD24)</f>
        <v>0</v>
      </c>
      <c r="BT24" s="90">
        <f t="shared" ref="BT24:BT29" si="87">SUM(BL24:BS24)</f>
        <v>3</v>
      </c>
      <c r="BW24" s="14">
        <f t="shared" ref="BW24:BW29" si="88">IF($DC24=0,0,ROUND(4*$Y24*SUM(AD24:AF24)/$DC24,0)/4)</f>
        <v>3</v>
      </c>
      <c r="BX24" s="14">
        <f t="shared" ref="BX24:BX29" si="89">IF($DC24=0,0,ROUND(4*$Y24*SUM(AH24:AJ24)/$DC24,0)/4)</f>
        <v>0</v>
      </c>
      <c r="BY24" s="14">
        <f t="shared" ref="BY24:BY29" si="90">IF($DC24=0,0,ROUND(4*$Y24*SUM(AL24:AN24)/$DC24,0)/4)</f>
        <v>0</v>
      </c>
      <c r="BZ24" s="14">
        <f t="shared" ref="BZ24:BZ29" si="91">IF($DC24=0,0,ROUND(4*$Y24*SUM(AP24:AR24)/$DC24,0)/4)</f>
        <v>0</v>
      </c>
      <c r="CA24" s="14">
        <f t="shared" ref="CA24:CA29" si="92">IF($DC24=0,0,ROUND(4*$Y24*SUM(AT24:AV24)/$DC24,0)/4)</f>
        <v>0</v>
      </c>
      <c r="CB24" s="14">
        <f t="shared" ref="CB24:CB29" si="93">IF($DC24=0,0,ROUND(4*$Y24*(SUM(AX24:AZ24))/$DC24,0)/4)</f>
        <v>0</v>
      </c>
      <c r="CC24" s="14">
        <f t="shared" ref="CC24:CC29" si="94">IF($DC24=0,0,ROUND(4*$Y24*(SUM(BB24:BD24))/$DC24,0)/4)</f>
        <v>0</v>
      </c>
      <c r="CD24" s="14">
        <f t="shared" ref="CD24:CD29" si="95">IF($DC24=0,0,ROUND(4*$Y24*(SUM(BF24:BH24))/$DC24,0)/4)</f>
        <v>0</v>
      </c>
      <c r="CE24" s="201">
        <f t="shared" ref="CE24:CE29" si="96">SUM(BW24:CD24)</f>
        <v>3</v>
      </c>
      <c r="CF24" s="217">
        <f t="shared" ref="CF24:CF29" si="97">MAX(BW24:CD24)</f>
        <v>3</v>
      </c>
      <c r="CH24" s="74">
        <f t="shared" ref="CH24:CH29" si="98">IF(VALUE($D24)=1,1,0)+IF(VALUE($E24)=1,1,0)+IF(VALUE($F24)=1,1,0)+IF(VALUE($G24)=1,1,0)</f>
        <v>0</v>
      </c>
      <c r="CI24" s="74">
        <f t="shared" ref="CI24:CI29" si="99">IF(VALUE($D24)=2,1,0)+IF(VALUE($E24)=2,1,0)+IF(VALUE($F24)=2,1,0)+IF(VALUE($G24)=2,1,0)</f>
        <v>0</v>
      </c>
      <c r="CJ24" s="74">
        <f t="shared" ref="CJ24:CJ29" si="100">IF(VALUE($D24)=3,1,0)+IF(VALUE($E24)=3,1,0)+IF(VALUE($F24)=3,1,0)+IF(VALUE($G24)=3,1,0)</f>
        <v>0</v>
      </c>
      <c r="CK24" s="74">
        <f t="shared" ref="CK24:CK29" si="101">IF(VALUE($D24)=4,1,0)+IF(VALUE($E24)=4,1,0)+IF(VALUE($F24)=4,1,0)+IF(VALUE($G24)=4,1,0)</f>
        <v>0</v>
      </c>
      <c r="CL24" s="74">
        <f t="shared" ref="CL24:CL29" si="102">IF(VALUE($D24)=5,1,0)+IF(VALUE($E24)=5,1,0)+IF(VALUE($F24)=5,1,0)+IF(VALUE($G24)=5,1,0)</f>
        <v>0</v>
      </c>
      <c r="CM24" s="74">
        <f t="shared" ref="CM24:CM29" si="103">IF(VALUE($D24)=6,1,0)+IF(VALUE($E24)=6,1,0)+IF(VALUE($F24)=6,1,0)+IF(VALUE($G24)=6,1,0)</f>
        <v>0</v>
      </c>
      <c r="CN24" s="74">
        <f t="shared" ref="CN24:CN29" si="104">IF(VALUE($D24)=7,1,0)+IF(VALUE($E24)=7,1,0)+IF(VALUE($F24)=7,1,0)+IF(VALUE($G24)=7,1,0)</f>
        <v>0</v>
      </c>
      <c r="CO24" s="74">
        <f t="shared" ref="CO24:CO29" si="105">IF(VALUE($D24)=8,1,0)+IF(VALUE($E24)=8,1,0)+IF(VALUE($F24)=8,1,0)+IF(VALUE($G24)=8,1,0)</f>
        <v>0</v>
      </c>
      <c r="CP24" s="84">
        <f t="shared" ref="CP24:CP29" si="106">SUM(CH24:CO24)</f>
        <v>0</v>
      </c>
      <c r="CQ24" s="74">
        <f t="shared" ref="CQ24:CQ29" si="107">IF(MID(H24,1,1)="1",1,0)+IF(MID(I24,1,1)="1",1,0)+IF(MID(J24,1,1)="1",1,0)+IF(MID(K24,1,1)="1",1,0)+IF(MID(L24,1,1)="1",1,0)+IF(MID(M24,1,1)="1",1,0)+IF(MID(N24,1,1)="1",1,0)</f>
        <v>1</v>
      </c>
      <c r="CR24" s="74">
        <f t="shared" ref="CR24:CR29" si="108">IF(MID(H24,1,1)="2",1,0)+IF(MID(I24,1,1)="2",1,0)+IF(MID(J24,1,1)="2",1,0)+IF(MID(K24,1,1)="2",1,0)+IF(MID(L24,1,1)="2",1,0)+IF(MID(M24,1,1)="2",1,0)+IF(MID(N24,1,1)="2",1,0)</f>
        <v>0</v>
      </c>
      <c r="CS24" s="75">
        <f t="shared" ref="CS24:CS29" si="109">IF(MID(H24,1,1)="3",1,0)+IF(MID(I24,1,1)="3",1,0)+IF(MID(J24,1,1)="3",1,0)+IF(MID(K24,1,1)="3",1,0)+IF(MID(L24,1,1)="3",1,0)+IF(MID(M24,1,1)="3",1,0)+IF(MID(N24,1,1)="3",1,0)</f>
        <v>0</v>
      </c>
      <c r="CT24" s="74">
        <f t="shared" ref="CT24:CT29" si="110">IF(MID(H24,1,1)="4",1,0)+IF(MID(I24,1,1)="4",1,0)+IF(MID(J24,1,1)="4",1,0)+IF(MID(K24,1,1)="4",1,0)+IF(MID(L24,1,1)="4",1,0)+IF(MID(M24,1,1)="4",1,0)+IF(MID(N24,1,1)="4",1,0)</f>
        <v>0</v>
      </c>
      <c r="CU24" s="74">
        <f t="shared" ref="CU24:CU29" si="111">IF(MID(H24,1,1)="5",1,0)+IF(MID(I24,1,1)="5",1,0)+IF(MID(J24,1,1)="5",1,0)+IF(MID(K24,1,1)="5",1,0)+IF(MID(L24,1,1)="5",1,0)+IF(MID(M24,1,1)="5",1,0)+IF(MID(N24,1,1)="5",1,0)</f>
        <v>0</v>
      </c>
      <c r="CV24" s="74">
        <f t="shared" ref="CV24:CV29" si="112">IF(MID(H24,1,1)="6",1,0)+IF(MID(I24,1,1)="6",1,0)+IF(MID(J24,1,1)="6",1,0)+IF(MID(K24,1,1)="6",1,0)+IF(MID(L24,1,1)="6",1,0)+IF(MID(M24,1,1)="6",1,0)+IF(MID(N24,1,1)="6",1,0)</f>
        <v>0</v>
      </c>
      <c r="CW24" s="74">
        <f t="shared" ref="CW24:CW29" si="113">IF(MID(H24,1,1)="7",1,0)+IF(MID(I24,1,1)="7",1,0)+IF(MID(J24,1,1)="7",1,0)+IF(MID(K24,1,1)="7",1,0)+IF(MID(L24,1,1)="7",1,0)+IF(MID(M24,1,1)="7",1,0)+IF(MID(N24,1,1)="7",1,0)</f>
        <v>0</v>
      </c>
      <c r="CX24" s="74">
        <f t="shared" ref="CX24:CX29" si="114">IF(MID(H24,1,1)="8",1,0)+IF(MID(I24,1,1)="8",1,0)+IF(MID(J24,1,1)="8",1,0)+IF(MID(K24,1,1)="8",1,0)+IF(MID(L24,1,1)="8",1,0)+IF(MID(M24,1,1)="8",1,0)+IF(MID(N24,1,1)="8",1,0)</f>
        <v>0</v>
      </c>
      <c r="CY24" s="83">
        <f t="shared" ref="CY24:CY29" si="115">SUM(CQ24:CX24)</f>
        <v>1</v>
      </c>
      <c r="DC24" s="66">
        <f>SUM($AD24:$AF24)+SUM($AH24:$AJ24)+SUM($AL24:AN24)+SUM($AP24:AR24)+SUM($AT24:AV24)+SUM($AX24:AZ24)+SUM($BB24:BD24)+SUM($BF24:BH24)</f>
        <v>44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499" t="s">
        <v>209</v>
      </c>
      <c r="B25" s="121" t="s">
        <v>231</v>
      </c>
      <c r="C25" s="137"/>
      <c r="D25" s="128"/>
      <c r="E25" s="129"/>
      <c r="F25" s="129"/>
      <c r="G25" s="12"/>
      <c r="H25" s="128">
        <v>2</v>
      </c>
      <c r="I25" s="129"/>
      <c r="J25" s="129"/>
      <c r="K25" s="129"/>
      <c r="L25" s="129"/>
      <c r="M25" s="129"/>
      <c r="N25" s="12"/>
      <c r="O25" s="142"/>
      <c r="P25" s="142"/>
      <c r="Q25" s="128"/>
      <c r="R25" s="129"/>
      <c r="S25" s="129"/>
      <c r="T25" s="129"/>
      <c r="U25" s="129"/>
      <c r="V25" s="129"/>
      <c r="W25" s="12"/>
      <c r="X25" s="8">
        <v>90</v>
      </c>
      <c r="Y25" s="142">
        <f t="shared" si="64"/>
        <v>3</v>
      </c>
      <c r="Z25" s="9">
        <f t="shared" si="65"/>
        <v>0</v>
      </c>
      <c r="AA25" s="9">
        <f t="shared" si="66"/>
        <v>0</v>
      </c>
      <c r="AB25" s="9">
        <f t="shared" si="67"/>
        <v>44</v>
      </c>
      <c r="AC25" s="9">
        <f t="shared" si="68"/>
        <v>46</v>
      </c>
      <c r="AD25" s="232"/>
      <c r="AE25" s="232"/>
      <c r="AF25" s="232"/>
      <c r="AG25" s="69">
        <f t="shared" si="69"/>
        <v>0</v>
      </c>
      <c r="AH25" s="232"/>
      <c r="AI25" s="232"/>
      <c r="AJ25" s="232">
        <v>44</v>
      </c>
      <c r="AK25" s="69">
        <f t="shared" si="70"/>
        <v>3</v>
      </c>
      <c r="AL25" s="232"/>
      <c r="AM25" s="232"/>
      <c r="AN25" s="232"/>
      <c r="AO25" s="69">
        <f t="shared" si="71"/>
        <v>0</v>
      </c>
      <c r="AP25" s="232"/>
      <c r="AQ25" s="232"/>
      <c r="AR25" s="232"/>
      <c r="AS25" s="69">
        <f t="shared" si="72"/>
        <v>0</v>
      </c>
      <c r="AT25" s="232"/>
      <c r="AU25" s="232"/>
      <c r="AV25" s="232"/>
      <c r="AW25" s="69">
        <f t="shared" si="73"/>
        <v>0</v>
      </c>
      <c r="AX25" s="232"/>
      <c r="AY25" s="232"/>
      <c r="AZ25" s="232"/>
      <c r="BA25" s="69">
        <f t="shared" si="74"/>
        <v>0</v>
      </c>
      <c r="BB25" s="232"/>
      <c r="BC25" s="232"/>
      <c r="BD25" s="232"/>
      <c r="BE25" s="69">
        <f t="shared" si="75"/>
        <v>0</v>
      </c>
      <c r="BF25" s="232"/>
      <c r="BG25" s="232"/>
      <c r="BH25" s="232"/>
      <c r="BI25" s="69">
        <f t="shared" si="76"/>
        <v>0</v>
      </c>
      <c r="BJ25" s="63">
        <f t="shared" si="77"/>
        <v>0.51111111111111107</v>
      </c>
      <c r="BK25" s="126" t="str">
        <f t="shared" si="78"/>
        <v/>
      </c>
      <c r="BL25" s="14">
        <f t="shared" si="79"/>
        <v>0</v>
      </c>
      <c r="BM25" s="14">
        <f t="shared" si="80"/>
        <v>3</v>
      </c>
      <c r="BN25" s="14">
        <f t="shared" si="81"/>
        <v>0</v>
      </c>
      <c r="BO25" s="14">
        <f t="shared" si="82"/>
        <v>0</v>
      </c>
      <c r="BP25" s="14">
        <f t="shared" si="83"/>
        <v>0</v>
      </c>
      <c r="BQ25" s="14">
        <f t="shared" si="84"/>
        <v>0</v>
      </c>
      <c r="BR25" s="14">
        <f t="shared" si="85"/>
        <v>0</v>
      </c>
      <c r="BS25" s="14">
        <f t="shared" si="86"/>
        <v>0</v>
      </c>
      <c r="BT25" s="90">
        <f t="shared" si="87"/>
        <v>3</v>
      </c>
      <c r="BW25" s="14">
        <f t="shared" si="88"/>
        <v>0</v>
      </c>
      <c r="BX25" s="14">
        <f t="shared" si="89"/>
        <v>3</v>
      </c>
      <c r="BY25" s="14">
        <f t="shared" si="90"/>
        <v>0</v>
      </c>
      <c r="BZ25" s="14">
        <f t="shared" si="91"/>
        <v>0</v>
      </c>
      <c r="CA25" s="14">
        <f t="shared" si="92"/>
        <v>0</v>
      </c>
      <c r="CB25" s="14">
        <f t="shared" si="93"/>
        <v>0</v>
      </c>
      <c r="CC25" s="14">
        <f t="shared" si="94"/>
        <v>0</v>
      </c>
      <c r="CD25" s="14">
        <f t="shared" si="95"/>
        <v>0</v>
      </c>
      <c r="CE25" s="201">
        <f t="shared" si="96"/>
        <v>3</v>
      </c>
      <c r="CF25" s="217">
        <f t="shared" si="97"/>
        <v>3</v>
      </c>
      <c r="CH25" s="74">
        <f t="shared" si="98"/>
        <v>0</v>
      </c>
      <c r="CI25" s="74">
        <f t="shared" si="99"/>
        <v>0</v>
      </c>
      <c r="CJ25" s="74">
        <f t="shared" si="100"/>
        <v>0</v>
      </c>
      <c r="CK25" s="74">
        <f t="shared" si="101"/>
        <v>0</v>
      </c>
      <c r="CL25" s="74">
        <f t="shared" si="102"/>
        <v>0</v>
      </c>
      <c r="CM25" s="74">
        <f t="shared" si="103"/>
        <v>0</v>
      </c>
      <c r="CN25" s="74">
        <f t="shared" si="104"/>
        <v>0</v>
      </c>
      <c r="CO25" s="74">
        <f t="shared" si="105"/>
        <v>0</v>
      </c>
      <c r="CP25" s="84">
        <f t="shared" si="106"/>
        <v>0</v>
      </c>
      <c r="CQ25" s="74">
        <f t="shared" si="107"/>
        <v>0</v>
      </c>
      <c r="CR25" s="74">
        <f t="shared" si="108"/>
        <v>1</v>
      </c>
      <c r="CS25" s="75">
        <f t="shared" si="109"/>
        <v>0</v>
      </c>
      <c r="CT25" s="74">
        <f t="shared" si="110"/>
        <v>0</v>
      </c>
      <c r="CU25" s="74">
        <f t="shared" si="111"/>
        <v>0</v>
      </c>
      <c r="CV25" s="74">
        <f t="shared" si="112"/>
        <v>0</v>
      </c>
      <c r="CW25" s="74">
        <f t="shared" si="113"/>
        <v>0</v>
      </c>
      <c r="CX25" s="74">
        <f t="shared" si="114"/>
        <v>0</v>
      </c>
      <c r="CY25" s="83">
        <f t="shared" si="115"/>
        <v>1</v>
      </c>
      <c r="DC25" s="66">
        <f>SUM($AD25:$AF25)+SUM($AH25:$AJ25)+SUM($AL25:AN25)+SUM($AP25:AR25)+SUM($AT25:AV25)+SUM($AX25:AZ25)+SUM($BB25:BD25)+SUM($BF25:BH25)</f>
        <v>44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">
      <c r="A26" s="499" t="s">
        <v>210</v>
      </c>
      <c r="B26" s="121"/>
      <c r="C26" s="137"/>
      <c r="D26" s="128"/>
      <c r="E26" s="129"/>
      <c r="F26" s="129"/>
      <c r="G26" s="12"/>
      <c r="H26" s="128"/>
      <c r="I26" s="129"/>
      <c r="J26" s="129"/>
      <c r="K26" s="129"/>
      <c r="L26" s="129"/>
      <c r="M26" s="129"/>
      <c r="N26" s="12"/>
      <c r="O26" s="142"/>
      <c r="P26" s="142"/>
      <c r="Q26" s="128"/>
      <c r="R26" s="129"/>
      <c r="S26" s="129"/>
      <c r="T26" s="129"/>
      <c r="U26" s="129"/>
      <c r="V26" s="129"/>
      <c r="W26" s="12"/>
      <c r="X26" s="8"/>
      <c r="Y26" s="142">
        <f t="shared" si="64"/>
        <v>0</v>
      </c>
      <c r="Z26" s="9">
        <f t="shared" si="65"/>
        <v>0</v>
      </c>
      <c r="AA26" s="9">
        <f t="shared" si="66"/>
        <v>0</v>
      </c>
      <c r="AB26" s="9">
        <f t="shared" si="67"/>
        <v>0</v>
      </c>
      <c r="AC26" s="9">
        <f t="shared" si="68"/>
        <v>0</v>
      </c>
      <c r="AD26" s="232"/>
      <c r="AE26" s="232"/>
      <c r="AF26" s="232"/>
      <c r="AG26" s="69">
        <f t="shared" si="69"/>
        <v>0</v>
      </c>
      <c r="AH26" s="232"/>
      <c r="AI26" s="232"/>
      <c r="AJ26" s="232"/>
      <c r="AK26" s="69">
        <f t="shared" si="70"/>
        <v>0</v>
      </c>
      <c r="AL26" s="232"/>
      <c r="AM26" s="232"/>
      <c r="AN26" s="232"/>
      <c r="AO26" s="69">
        <f t="shared" si="71"/>
        <v>0</v>
      </c>
      <c r="AP26" s="232"/>
      <c r="AQ26" s="232"/>
      <c r="AR26" s="232"/>
      <c r="AS26" s="69">
        <f t="shared" si="72"/>
        <v>0</v>
      </c>
      <c r="AT26" s="232"/>
      <c r="AU26" s="232"/>
      <c r="AV26" s="232"/>
      <c r="AW26" s="69">
        <f t="shared" si="73"/>
        <v>0</v>
      </c>
      <c r="AX26" s="232"/>
      <c r="AY26" s="232"/>
      <c r="AZ26" s="232"/>
      <c r="BA26" s="69">
        <f t="shared" si="74"/>
        <v>0</v>
      </c>
      <c r="BB26" s="232"/>
      <c r="BC26" s="232"/>
      <c r="BD26" s="232"/>
      <c r="BE26" s="69">
        <f t="shared" si="75"/>
        <v>0</v>
      </c>
      <c r="BF26" s="232"/>
      <c r="BG26" s="232"/>
      <c r="BH26" s="232"/>
      <c r="BI26" s="69">
        <f t="shared" si="76"/>
        <v>0</v>
      </c>
      <c r="BJ26" s="63">
        <f t="shared" si="77"/>
        <v>0</v>
      </c>
      <c r="BK26" s="126" t="str">
        <f t="shared" si="78"/>
        <v/>
      </c>
      <c r="BL26" s="14">
        <f t="shared" si="79"/>
        <v>0</v>
      </c>
      <c r="BM26" s="14">
        <f t="shared" si="80"/>
        <v>0</v>
      </c>
      <c r="BN26" s="14">
        <f t="shared" si="81"/>
        <v>0</v>
      </c>
      <c r="BO26" s="14">
        <f t="shared" si="82"/>
        <v>0</v>
      </c>
      <c r="BP26" s="14">
        <f t="shared" si="83"/>
        <v>0</v>
      </c>
      <c r="BQ26" s="14">
        <f t="shared" si="84"/>
        <v>0</v>
      </c>
      <c r="BR26" s="14">
        <f t="shared" si="85"/>
        <v>0</v>
      </c>
      <c r="BS26" s="14">
        <f t="shared" si="86"/>
        <v>0</v>
      </c>
      <c r="BT26" s="90">
        <f t="shared" si="87"/>
        <v>0</v>
      </c>
      <c r="BW26" s="14">
        <f t="shared" si="88"/>
        <v>0</v>
      </c>
      <c r="BX26" s="14">
        <f t="shared" si="89"/>
        <v>0</v>
      </c>
      <c r="BY26" s="14">
        <f t="shared" si="90"/>
        <v>0</v>
      </c>
      <c r="BZ26" s="14">
        <f t="shared" si="91"/>
        <v>0</v>
      </c>
      <c r="CA26" s="14">
        <f t="shared" si="92"/>
        <v>0</v>
      </c>
      <c r="CB26" s="14">
        <f t="shared" si="93"/>
        <v>0</v>
      </c>
      <c r="CC26" s="14">
        <f t="shared" si="94"/>
        <v>0</v>
      </c>
      <c r="CD26" s="14">
        <f t="shared" si="95"/>
        <v>0</v>
      </c>
      <c r="CE26" s="201">
        <f t="shared" si="96"/>
        <v>0</v>
      </c>
      <c r="CF26" s="217">
        <f t="shared" si="97"/>
        <v>0</v>
      </c>
      <c r="CH26" s="74">
        <f t="shared" si="98"/>
        <v>0</v>
      </c>
      <c r="CI26" s="74">
        <f t="shared" si="99"/>
        <v>0</v>
      </c>
      <c r="CJ26" s="74">
        <f t="shared" si="100"/>
        <v>0</v>
      </c>
      <c r="CK26" s="74">
        <f t="shared" si="101"/>
        <v>0</v>
      </c>
      <c r="CL26" s="74">
        <f t="shared" si="102"/>
        <v>0</v>
      </c>
      <c r="CM26" s="74">
        <f t="shared" si="103"/>
        <v>0</v>
      </c>
      <c r="CN26" s="74">
        <f t="shared" si="104"/>
        <v>0</v>
      </c>
      <c r="CO26" s="74">
        <f t="shared" si="105"/>
        <v>0</v>
      </c>
      <c r="CP26" s="84">
        <f t="shared" si="106"/>
        <v>0</v>
      </c>
      <c r="CQ26" s="74">
        <f t="shared" si="107"/>
        <v>0</v>
      </c>
      <c r="CR26" s="74">
        <f t="shared" si="108"/>
        <v>0</v>
      </c>
      <c r="CS26" s="75">
        <f t="shared" si="109"/>
        <v>0</v>
      </c>
      <c r="CT26" s="74">
        <f t="shared" si="110"/>
        <v>0</v>
      </c>
      <c r="CU26" s="74">
        <f t="shared" si="111"/>
        <v>0</v>
      </c>
      <c r="CV26" s="74">
        <f t="shared" si="112"/>
        <v>0</v>
      </c>
      <c r="CW26" s="74">
        <f t="shared" si="113"/>
        <v>0</v>
      </c>
      <c r="CX26" s="74">
        <f t="shared" si="114"/>
        <v>0</v>
      </c>
      <c r="CY26" s="83">
        <f t="shared" si="115"/>
        <v>0</v>
      </c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">
      <c r="A27" s="499" t="s">
        <v>211</v>
      </c>
      <c r="B27" s="121"/>
      <c r="C27" s="137"/>
      <c r="D27" s="128"/>
      <c r="E27" s="129"/>
      <c r="F27" s="129"/>
      <c r="G27" s="12"/>
      <c r="H27" s="128"/>
      <c r="I27" s="129"/>
      <c r="J27" s="129"/>
      <c r="K27" s="129"/>
      <c r="L27" s="129"/>
      <c r="M27" s="129"/>
      <c r="N27" s="12"/>
      <c r="O27" s="142"/>
      <c r="P27" s="142"/>
      <c r="Q27" s="128"/>
      <c r="R27" s="129"/>
      <c r="S27" s="129"/>
      <c r="T27" s="129"/>
      <c r="U27" s="129"/>
      <c r="V27" s="129"/>
      <c r="W27" s="12"/>
      <c r="X27" s="8"/>
      <c r="Y27" s="142">
        <f t="shared" si="64"/>
        <v>0</v>
      </c>
      <c r="Z27" s="9">
        <f t="shared" si="65"/>
        <v>0</v>
      </c>
      <c r="AA27" s="9">
        <f t="shared" si="66"/>
        <v>0</v>
      </c>
      <c r="AB27" s="9">
        <f t="shared" si="67"/>
        <v>0</v>
      </c>
      <c r="AC27" s="9">
        <f t="shared" si="68"/>
        <v>0</v>
      </c>
      <c r="AD27" s="232"/>
      <c r="AE27" s="232"/>
      <c r="AF27" s="232"/>
      <c r="AG27" s="69">
        <f t="shared" si="69"/>
        <v>0</v>
      </c>
      <c r="AH27" s="232"/>
      <c r="AI27" s="232"/>
      <c r="AJ27" s="232"/>
      <c r="AK27" s="69">
        <f t="shared" si="70"/>
        <v>0</v>
      </c>
      <c r="AL27" s="232"/>
      <c r="AM27" s="232"/>
      <c r="AN27" s="232"/>
      <c r="AO27" s="69">
        <f t="shared" si="71"/>
        <v>0</v>
      </c>
      <c r="AP27" s="232"/>
      <c r="AQ27" s="232"/>
      <c r="AR27" s="232"/>
      <c r="AS27" s="69">
        <f t="shared" si="72"/>
        <v>0</v>
      </c>
      <c r="AT27" s="232"/>
      <c r="AU27" s="232"/>
      <c r="AV27" s="232"/>
      <c r="AW27" s="69">
        <f t="shared" si="73"/>
        <v>0</v>
      </c>
      <c r="AX27" s="232"/>
      <c r="AY27" s="232"/>
      <c r="AZ27" s="232"/>
      <c r="BA27" s="69">
        <f t="shared" si="74"/>
        <v>0</v>
      </c>
      <c r="BB27" s="232"/>
      <c r="BC27" s="232"/>
      <c r="BD27" s="232"/>
      <c r="BE27" s="69">
        <f t="shared" si="75"/>
        <v>0</v>
      </c>
      <c r="BF27" s="232"/>
      <c r="BG27" s="232"/>
      <c r="BH27" s="232"/>
      <c r="BI27" s="69">
        <f t="shared" si="76"/>
        <v>0</v>
      </c>
      <c r="BJ27" s="63">
        <f t="shared" si="77"/>
        <v>0</v>
      </c>
      <c r="BK27" s="126" t="str">
        <f t="shared" si="78"/>
        <v/>
      </c>
      <c r="BL27" s="14">
        <f t="shared" si="79"/>
        <v>0</v>
      </c>
      <c r="BM27" s="14">
        <f t="shared" si="80"/>
        <v>0</v>
      </c>
      <c r="BN27" s="14">
        <f t="shared" si="81"/>
        <v>0</v>
      </c>
      <c r="BO27" s="14">
        <f t="shared" si="82"/>
        <v>0</v>
      </c>
      <c r="BP27" s="14">
        <f t="shared" si="83"/>
        <v>0</v>
      </c>
      <c r="BQ27" s="14">
        <f t="shared" si="84"/>
        <v>0</v>
      </c>
      <c r="BR27" s="14">
        <f t="shared" si="85"/>
        <v>0</v>
      </c>
      <c r="BS27" s="14">
        <f t="shared" si="86"/>
        <v>0</v>
      </c>
      <c r="BT27" s="90">
        <f t="shared" si="87"/>
        <v>0</v>
      </c>
      <c r="BW27" s="14">
        <f t="shared" si="88"/>
        <v>0</v>
      </c>
      <c r="BX27" s="14">
        <f t="shared" si="89"/>
        <v>0</v>
      </c>
      <c r="BY27" s="14">
        <f t="shared" si="90"/>
        <v>0</v>
      </c>
      <c r="BZ27" s="14">
        <f t="shared" si="91"/>
        <v>0</v>
      </c>
      <c r="CA27" s="14">
        <f t="shared" si="92"/>
        <v>0</v>
      </c>
      <c r="CB27" s="14">
        <f t="shared" si="93"/>
        <v>0</v>
      </c>
      <c r="CC27" s="14">
        <f t="shared" si="94"/>
        <v>0</v>
      </c>
      <c r="CD27" s="14">
        <f t="shared" si="95"/>
        <v>0</v>
      </c>
      <c r="CE27" s="201">
        <f t="shared" si="96"/>
        <v>0</v>
      </c>
      <c r="CF27" s="217">
        <f t="shared" si="97"/>
        <v>0</v>
      </c>
      <c r="CH27" s="74">
        <f t="shared" si="98"/>
        <v>0</v>
      </c>
      <c r="CI27" s="74">
        <f t="shared" si="99"/>
        <v>0</v>
      </c>
      <c r="CJ27" s="74">
        <f t="shared" si="100"/>
        <v>0</v>
      </c>
      <c r="CK27" s="74">
        <f t="shared" si="101"/>
        <v>0</v>
      </c>
      <c r="CL27" s="74">
        <f t="shared" si="102"/>
        <v>0</v>
      </c>
      <c r="CM27" s="74">
        <f t="shared" si="103"/>
        <v>0</v>
      </c>
      <c r="CN27" s="74">
        <f t="shared" si="104"/>
        <v>0</v>
      </c>
      <c r="CO27" s="74">
        <f t="shared" si="105"/>
        <v>0</v>
      </c>
      <c r="CP27" s="84">
        <f t="shared" si="106"/>
        <v>0</v>
      </c>
      <c r="CQ27" s="74">
        <f t="shared" si="107"/>
        <v>0</v>
      </c>
      <c r="CR27" s="74">
        <f t="shared" si="108"/>
        <v>0</v>
      </c>
      <c r="CS27" s="75">
        <f t="shared" si="109"/>
        <v>0</v>
      </c>
      <c r="CT27" s="74">
        <f t="shared" si="110"/>
        <v>0</v>
      </c>
      <c r="CU27" s="74">
        <f t="shared" si="111"/>
        <v>0</v>
      </c>
      <c r="CV27" s="74">
        <f t="shared" si="112"/>
        <v>0</v>
      </c>
      <c r="CW27" s="74">
        <f t="shared" si="113"/>
        <v>0</v>
      </c>
      <c r="CX27" s="74">
        <f t="shared" si="114"/>
        <v>0</v>
      </c>
      <c r="CY27" s="83">
        <f t="shared" si="115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x14ac:dyDescent="0.2">
      <c r="A28" s="499" t="s">
        <v>212</v>
      </c>
      <c r="B28" s="121"/>
      <c r="C28" s="137"/>
      <c r="D28" s="128"/>
      <c r="E28" s="129"/>
      <c r="F28" s="129"/>
      <c r="G28" s="12"/>
      <c r="H28" s="128"/>
      <c r="I28" s="129"/>
      <c r="J28" s="129"/>
      <c r="K28" s="129"/>
      <c r="L28" s="129"/>
      <c r="M28" s="129"/>
      <c r="N28" s="12"/>
      <c r="O28" s="142"/>
      <c r="P28" s="142"/>
      <c r="Q28" s="128"/>
      <c r="R28" s="129"/>
      <c r="S28" s="129"/>
      <c r="T28" s="129"/>
      <c r="U28" s="129"/>
      <c r="V28" s="129"/>
      <c r="W28" s="12"/>
      <c r="X28" s="8"/>
      <c r="Y28" s="142">
        <f t="shared" si="64"/>
        <v>0</v>
      </c>
      <c r="Z28" s="9">
        <f t="shared" si="65"/>
        <v>0</v>
      </c>
      <c r="AA28" s="9">
        <f t="shared" si="66"/>
        <v>0</v>
      </c>
      <c r="AB28" s="9">
        <f t="shared" si="67"/>
        <v>0</v>
      </c>
      <c r="AC28" s="9">
        <f t="shared" si="68"/>
        <v>0</v>
      </c>
      <c r="AD28" s="232"/>
      <c r="AE28" s="232"/>
      <c r="AF28" s="232"/>
      <c r="AG28" s="69">
        <f t="shared" si="69"/>
        <v>0</v>
      </c>
      <c r="AH28" s="232"/>
      <c r="AI28" s="232"/>
      <c r="AJ28" s="232"/>
      <c r="AK28" s="69">
        <f t="shared" si="70"/>
        <v>0</v>
      </c>
      <c r="AL28" s="232"/>
      <c r="AM28" s="232"/>
      <c r="AN28" s="232"/>
      <c r="AO28" s="69">
        <f t="shared" si="71"/>
        <v>0</v>
      </c>
      <c r="AP28" s="232"/>
      <c r="AQ28" s="232"/>
      <c r="AR28" s="232"/>
      <c r="AS28" s="69">
        <f t="shared" si="72"/>
        <v>0</v>
      </c>
      <c r="AT28" s="232"/>
      <c r="AU28" s="232"/>
      <c r="AV28" s="232"/>
      <c r="AW28" s="69">
        <f t="shared" si="73"/>
        <v>0</v>
      </c>
      <c r="AX28" s="232"/>
      <c r="AY28" s="232"/>
      <c r="AZ28" s="232"/>
      <c r="BA28" s="69">
        <f t="shared" si="74"/>
        <v>0</v>
      </c>
      <c r="BB28" s="232"/>
      <c r="BC28" s="232"/>
      <c r="BD28" s="232"/>
      <c r="BE28" s="69">
        <f t="shared" si="75"/>
        <v>0</v>
      </c>
      <c r="BF28" s="232"/>
      <c r="BG28" s="232"/>
      <c r="BH28" s="232"/>
      <c r="BI28" s="69">
        <f t="shared" si="76"/>
        <v>0</v>
      </c>
      <c r="BJ28" s="63">
        <f t="shared" si="77"/>
        <v>0</v>
      </c>
      <c r="BK28" s="126" t="str">
        <f t="shared" si="78"/>
        <v/>
      </c>
      <c r="BL28" s="14">
        <f t="shared" si="79"/>
        <v>0</v>
      </c>
      <c r="BM28" s="14">
        <f t="shared" si="80"/>
        <v>0</v>
      </c>
      <c r="BN28" s="14">
        <f t="shared" si="81"/>
        <v>0</v>
      </c>
      <c r="BO28" s="14">
        <f t="shared" si="82"/>
        <v>0</v>
      </c>
      <c r="BP28" s="14">
        <f t="shared" si="83"/>
        <v>0</v>
      </c>
      <c r="BQ28" s="14">
        <f t="shared" si="84"/>
        <v>0</v>
      </c>
      <c r="BR28" s="14">
        <f t="shared" si="85"/>
        <v>0</v>
      </c>
      <c r="BS28" s="14">
        <f t="shared" si="86"/>
        <v>0</v>
      </c>
      <c r="BT28" s="90">
        <f t="shared" si="87"/>
        <v>0</v>
      </c>
      <c r="BW28" s="14">
        <f t="shared" si="88"/>
        <v>0</v>
      </c>
      <c r="BX28" s="14">
        <f t="shared" si="89"/>
        <v>0</v>
      </c>
      <c r="BY28" s="14">
        <f t="shared" si="90"/>
        <v>0</v>
      </c>
      <c r="BZ28" s="14">
        <f t="shared" si="91"/>
        <v>0</v>
      </c>
      <c r="CA28" s="14">
        <f t="shared" si="92"/>
        <v>0</v>
      </c>
      <c r="CB28" s="14">
        <f t="shared" si="93"/>
        <v>0</v>
      </c>
      <c r="CC28" s="14">
        <f t="shared" si="94"/>
        <v>0</v>
      </c>
      <c r="CD28" s="14">
        <f t="shared" si="95"/>
        <v>0</v>
      </c>
      <c r="CE28" s="201">
        <f t="shared" si="96"/>
        <v>0</v>
      </c>
      <c r="CF28" s="217">
        <f t="shared" si="97"/>
        <v>0</v>
      </c>
      <c r="CH28" s="74">
        <f t="shared" si="98"/>
        <v>0</v>
      </c>
      <c r="CI28" s="74">
        <f t="shared" si="99"/>
        <v>0</v>
      </c>
      <c r="CJ28" s="74">
        <f t="shared" si="100"/>
        <v>0</v>
      </c>
      <c r="CK28" s="74">
        <f t="shared" si="101"/>
        <v>0</v>
      </c>
      <c r="CL28" s="74">
        <f t="shared" si="102"/>
        <v>0</v>
      </c>
      <c r="CM28" s="74">
        <f t="shared" si="103"/>
        <v>0</v>
      </c>
      <c r="CN28" s="74">
        <f t="shared" si="104"/>
        <v>0</v>
      </c>
      <c r="CO28" s="74">
        <f t="shared" si="105"/>
        <v>0</v>
      </c>
      <c r="CP28" s="84">
        <f t="shared" si="106"/>
        <v>0</v>
      </c>
      <c r="CQ28" s="74">
        <f t="shared" si="107"/>
        <v>0</v>
      </c>
      <c r="CR28" s="74">
        <f t="shared" si="108"/>
        <v>0</v>
      </c>
      <c r="CS28" s="75">
        <f t="shared" si="109"/>
        <v>0</v>
      </c>
      <c r="CT28" s="74">
        <f t="shared" si="110"/>
        <v>0</v>
      </c>
      <c r="CU28" s="74">
        <f t="shared" si="111"/>
        <v>0</v>
      </c>
      <c r="CV28" s="74">
        <f t="shared" si="112"/>
        <v>0</v>
      </c>
      <c r="CW28" s="74">
        <f t="shared" si="113"/>
        <v>0</v>
      </c>
      <c r="CX28" s="74">
        <f t="shared" si="114"/>
        <v>0</v>
      </c>
      <c r="CY28" s="83">
        <f t="shared" si="115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x14ac:dyDescent="0.2">
      <c r="A29" s="499" t="s">
        <v>213</v>
      </c>
      <c r="B29" s="121"/>
      <c r="C29" s="137"/>
      <c r="D29" s="128"/>
      <c r="E29" s="129"/>
      <c r="F29" s="129"/>
      <c r="G29" s="12"/>
      <c r="H29" s="128"/>
      <c r="I29" s="129"/>
      <c r="J29" s="129"/>
      <c r="K29" s="129"/>
      <c r="L29" s="129"/>
      <c r="M29" s="129"/>
      <c r="N29" s="12"/>
      <c r="O29" s="142"/>
      <c r="P29" s="142"/>
      <c r="Q29" s="128"/>
      <c r="R29" s="129"/>
      <c r="S29" s="129"/>
      <c r="T29" s="129"/>
      <c r="U29" s="129"/>
      <c r="V29" s="129"/>
      <c r="W29" s="12"/>
      <c r="X29" s="8"/>
      <c r="Y29" s="142">
        <f t="shared" si="64"/>
        <v>0</v>
      </c>
      <c r="Z29" s="9">
        <f t="shared" si="65"/>
        <v>0</v>
      </c>
      <c r="AA29" s="9">
        <f t="shared" si="66"/>
        <v>0</v>
      </c>
      <c r="AB29" s="9">
        <f t="shared" si="67"/>
        <v>0</v>
      </c>
      <c r="AC29" s="9">
        <f t="shared" si="68"/>
        <v>0</v>
      </c>
      <c r="AD29" s="232"/>
      <c r="AE29" s="232"/>
      <c r="AF29" s="232"/>
      <c r="AG29" s="69">
        <f t="shared" si="69"/>
        <v>0</v>
      </c>
      <c r="AH29" s="232"/>
      <c r="AI29" s="232"/>
      <c r="AJ29" s="232"/>
      <c r="AK29" s="69">
        <f t="shared" si="70"/>
        <v>0</v>
      </c>
      <c r="AL29" s="232"/>
      <c r="AM29" s="232"/>
      <c r="AN29" s="232"/>
      <c r="AO29" s="69">
        <f t="shared" si="71"/>
        <v>0</v>
      </c>
      <c r="AP29" s="232"/>
      <c r="AQ29" s="232"/>
      <c r="AR29" s="232"/>
      <c r="AS29" s="69">
        <f t="shared" si="72"/>
        <v>0</v>
      </c>
      <c r="AT29" s="232"/>
      <c r="AU29" s="232"/>
      <c r="AV29" s="232"/>
      <c r="AW29" s="69">
        <f t="shared" si="73"/>
        <v>0</v>
      </c>
      <c r="AX29" s="232"/>
      <c r="AY29" s="232"/>
      <c r="AZ29" s="232"/>
      <c r="BA29" s="69">
        <f t="shared" si="74"/>
        <v>0</v>
      </c>
      <c r="BB29" s="232"/>
      <c r="BC29" s="232"/>
      <c r="BD29" s="232"/>
      <c r="BE29" s="69">
        <f t="shared" si="75"/>
        <v>0</v>
      </c>
      <c r="BF29" s="232"/>
      <c r="BG29" s="232"/>
      <c r="BH29" s="232"/>
      <c r="BI29" s="69">
        <f t="shared" si="76"/>
        <v>0</v>
      </c>
      <c r="BJ29" s="63">
        <f t="shared" si="77"/>
        <v>0</v>
      </c>
      <c r="BK29" s="126" t="str">
        <f t="shared" si="78"/>
        <v/>
      </c>
      <c r="BL29" s="14">
        <f t="shared" si="79"/>
        <v>0</v>
      </c>
      <c r="BM29" s="14">
        <f t="shared" si="80"/>
        <v>0</v>
      </c>
      <c r="BN29" s="14">
        <f t="shared" si="81"/>
        <v>0</v>
      </c>
      <c r="BO29" s="14">
        <f t="shared" si="82"/>
        <v>0</v>
      </c>
      <c r="BP29" s="14">
        <f t="shared" si="83"/>
        <v>0</v>
      </c>
      <c r="BQ29" s="14">
        <f t="shared" si="84"/>
        <v>0</v>
      </c>
      <c r="BR29" s="14">
        <f t="shared" si="85"/>
        <v>0</v>
      </c>
      <c r="BS29" s="14">
        <f t="shared" si="86"/>
        <v>0</v>
      </c>
      <c r="BT29" s="90">
        <f t="shared" si="87"/>
        <v>0</v>
      </c>
      <c r="BW29" s="14">
        <f t="shared" si="88"/>
        <v>0</v>
      </c>
      <c r="BX29" s="14">
        <f t="shared" si="89"/>
        <v>0</v>
      </c>
      <c r="BY29" s="14">
        <f t="shared" si="90"/>
        <v>0</v>
      </c>
      <c r="BZ29" s="14">
        <f t="shared" si="91"/>
        <v>0</v>
      </c>
      <c r="CA29" s="14">
        <f t="shared" si="92"/>
        <v>0</v>
      </c>
      <c r="CB29" s="14">
        <f t="shared" si="93"/>
        <v>0</v>
      </c>
      <c r="CC29" s="14">
        <f t="shared" si="94"/>
        <v>0</v>
      </c>
      <c r="CD29" s="14">
        <f t="shared" si="95"/>
        <v>0</v>
      </c>
      <c r="CE29" s="201">
        <f t="shared" si="96"/>
        <v>0</v>
      </c>
      <c r="CF29" s="217">
        <f t="shared" si="97"/>
        <v>0</v>
      </c>
      <c r="CH29" s="74">
        <f t="shared" si="98"/>
        <v>0</v>
      </c>
      <c r="CI29" s="74">
        <f t="shared" si="99"/>
        <v>0</v>
      </c>
      <c r="CJ29" s="74">
        <f t="shared" si="100"/>
        <v>0</v>
      </c>
      <c r="CK29" s="74">
        <f t="shared" si="101"/>
        <v>0</v>
      </c>
      <c r="CL29" s="74">
        <f t="shared" si="102"/>
        <v>0</v>
      </c>
      <c r="CM29" s="74">
        <f t="shared" si="103"/>
        <v>0</v>
      </c>
      <c r="CN29" s="74">
        <f t="shared" si="104"/>
        <v>0</v>
      </c>
      <c r="CO29" s="74">
        <f t="shared" si="105"/>
        <v>0</v>
      </c>
      <c r="CP29" s="84">
        <f t="shared" si="106"/>
        <v>0</v>
      </c>
      <c r="CQ29" s="74">
        <f t="shared" si="107"/>
        <v>0</v>
      </c>
      <c r="CR29" s="74">
        <f t="shared" si="108"/>
        <v>0</v>
      </c>
      <c r="CS29" s="75">
        <f t="shared" si="109"/>
        <v>0</v>
      </c>
      <c r="CT29" s="74">
        <f t="shared" si="110"/>
        <v>0</v>
      </c>
      <c r="CU29" s="74">
        <f t="shared" si="111"/>
        <v>0</v>
      </c>
      <c r="CV29" s="74">
        <f t="shared" si="112"/>
        <v>0</v>
      </c>
      <c r="CW29" s="74">
        <f t="shared" si="113"/>
        <v>0</v>
      </c>
      <c r="CX29" s="74">
        <f t="shared" si="114"/>
        <v>0</v>
      </c>
      <c r="CY29" s="83">
        <f t="shared" si="115"/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x14ac:dyDescent="0.2">
      <c r="A30" s="184"/>
      <c r="B30" s="282" t="s">
        <v>30</v>
      </c>
      <c r="C30" s="186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71"/>
      <c r="P30" s="171"/>
      <c r="Q30" s="181"/>
      <c r="R30" s="181"/>
      <c r="S30" s="181"/>
      <c r="T30" s="181"/>
      <c r="U30" s="181"/>
      <c r="V30" s="181"/>
      <c r="W30" s="189"/>
      <c r="X30" s="142">
        <f t="shared" ref="X30:AC30" si="116">SUM(X24:X29)</f>
        <v>180</v>
      </c>
      <c r="Y30" s="142">
        <f t="shared" si="116"/>
        <v>6</v>
      </c>
      <c r="Z30" s="142">
        <f t="shared" si="116"/>
        <v>0</v>
      </c>
      <c r="AA30" s="142">
        <f t="shared" si="116"/>
        <v>0</v>
      </c>
      <c r="AB30" s="142">
        <f t="shared" si="116"/>
        <v>88</v>
      </c>
      <c r="AC30" s="142">
        <f t="shared" si="116"/>
        <v>92</v>
      </c>
      <c r="AD30" s="237"/>
      <c r="AE30" s="237"/>
      <c r="AF30" s="237"/>
      <c r="AG30" s="69">
        <f>SUM(AG24:AG29)</f>
        <v>3</v>
      </c>
      <c r="AH30" s="237"/>
      <c r="AI30" s="237"/>
      <c r="AJ30" s="237"/>
      <c r="AK30" s="69">
        <f>SUM(AK24:AK29)</f>
        <v>3</v>
      </c>
      <c r="AL30" s="237"/>
      <c r="AM30" s="237"/>
      <c r="AN30" s="237"/>
      <c r="AO30" s="69">
        <f>SUM(AO24:AO29)</f>
        <v>0</v>
      </c>
      <c r="AP30" s="237"/>
      <c r="AQ30" s="237"/>
      <c r="AR30" s="237"/>
      <c r="AS30" s="69">
        <f>SUM(AS24:AS29)</f>
        <v>0</v>
      </c>
      <c r="AT30" s="237"/>
      <c r="AU30" s="237"/>
      <c r="AV30" s="237"/>
      <c r="AW30" s="69">
        <f>SUM(AW24:AW29)</f>
        <v>0</v>
      </c>
      <c r="AX30" s="237"/>
      <c r="AY30" s="237"/>
      <c r="AZ30" s="237"/>
      <c r="BA30" s="69">
        <f>SUM(BA24:BA29)</f>
        <v>0</v>
      </c>
      <c r="BB30" s="237"/>
      <c r="BC30" s="237"/>
      <c r="BD30" s="237"/>
      <c r="BE30" s="69">
        <f>SUM(BE24:BE29)</f>
        <v>0</v>
      </c>
      <c r="BF30" s="237"/>
      <c r="BG30" s="237"/>
      <c r="BH30" s="237"/>
      <c r="BI30" s="69">
        <f>SUM(BI24:BI29)</f>
        <v>0</v>
      </c>
      <c r="BJ30" s="70"/>
      <c r="BK30" s="24"/>
      <c r="BL30" s="50"/>
      <c r="BM30" s="50"/>
      <c r="BN30" s="50"/>
      <c r="BO30" s="50"/>
      <c r="BP30" s="50"/>
      <c r="BQ30" s="50"/>
      <c r="BR30" s="50"/>
      <c r="BS30" s="50"/>
      <c r="BT30" s="50"/>
      <c r="CE30" s="197"/>
      <c r="CF30" s="22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C30" s="2">
        <f>SUM(DD30:DK30)</f>
        <v>0</v>
      </c>
      <c r="DD30" s="136">
        <f t="shared" ref="DD30:DK30" si="117">COUNTIF(DD24:DD29,"&gt;0")</f>
        <v>0</v>
      </c>
      <c r="DE30" s="136">
        <f t="shared" si="117"/>
        <v>0</v>
      </c>
      <c r="DF30" s="136">
        <f t="shared" si="117"/>
        <v>0</v>
      </c>
      <c r="DG30" s="136">
        <f t="shared" si="117"/>
        <v>0</v>
      </c>
      <c r="DH30" s="136">
        <f t="shared" si="117"/>
        <v>0</v>
      </c>
      <c r="DI30" s="136">
        <f t="shared" si="117"/>
        <v>0</v>
      </c>
      <c r="DJ30" s="136">
        <f t="shared" si="117"/>
        <v>0</v>
      </c>
      <c r="DK30" s="136">
        <f t="shared" si="117"/>
        <v>0</v>
      </c>
      <c r="DL30" s="2">
        <f>SUM(DM30:DT30)</f>
        <v>0</v>
      </c>
      <c r="DM30" s="136">
        <f t="shared" ref="DM30:DT30" si="118">COUNTIF(DM24:DM29,"&gt;0")</f>
        <v>0</v>
      </c>
      <c r="DN30" s="136">
        <f t="shared" si="118"/>
        <v>0</v>
      </c>
      <c r="DO30" s="136">
        <f t="shared" si="118"/>
        <v>0</v>
      </c>
      <c r="DP30" s="136">
        <f t="shared" si="118"/>
        <v>0</v>
      </c>
      <c r="DQ30" s="136">
        <f t="shared" si="118"/>
        <v>0</v>
      </c>
      <c r="DR30" s="136">
        <f t="shared" si="118"/>
        <v>0</v>
      </c>
      <c r="DS30" s="136">
        <f t="shared" si="118"/>
        <v>0</v>
      </c>
      <c r="DT30" s="136">
        <f t="shared" si="118"/>
        <v>0</v>
      </c>
      <c r="DU30" s="2">
        <f>SUM(DU24:DU29)</f>
        <v>0</v>
      </c>
    </row>
    <row r="31" spans="1:125" s="2" customFormat="1" x14ac:dyDescent="0.2">
      <c r="A31" s="184"/>
      <c r="B31" s="152"/>
      <c r="C31" s="18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0"/>
      <c r="P31" s="174"/>
      <c r="Q31" s="176"/>
      <c r="R31" s="176"/>
      <c r="S31" s="176"/>
      <c r="T31" s="176"/>
      <c r="U31" s="176"/>
      <c r="V31" s="176"/>
      <c r="W31" s="176"/>
      <c r="X31" s="10"/>
      <c r="Y31" s="10"/>
      <c r="Z31" s="10"/>
      <c r="AA31" s="10"/>
      <c r="AB31" s="10"/>
      <c r="AC31" s="147"/>
      <c r="AD31" s="229"/>
      <c r="AE31" s="229"/>
      <c r="AF31" s="229"/>
      <c r="AG31" s="290"/>
      <c r="AH31" s="229"/>
      <c r="AI31" s="229"/>
      <c r="AJ31" s="229"/>
      <c r="AK31" s="290"/>
      <c r="AL31" s="229"/>
      <c r="AM31" s="229"/>
      <c r="AN31" s="229"/>
      <c r="AO31" s="290"/>
      <c r="AP31" s="229"/>
      <c r="AQ31" s="229"/>
      <c r="AR31" s="229"/>
      <c r="AS31" s="290"/>
      <c r="AT31" s="229"/>
      <c r="AU31" s="229"/>
      <c r="AV31" s="229"/>
      <c r="AW31" s="290"/>
      <c r="AX31" s="229"/>
      <c r="AY31" s="229"/>
      <c r="AZ31" s="229"/>
      <c r="BA31" s="290"/>
      <c r="BB31" s="229"/>
      <c r="BC31" s="229"/>
      <c r="BD31" s="229"/>
      <c r="BE31" s="290"/>
      <c r="BF31" s="229"/>
      <c r="BG31" s="229"/>
      <c r="BH31" s="229"/>
      <c r="BI31" s="18"/>
      <c r="BJ31" s="70"/>
      <c r="BK31" s="24"/>
      <c r="BL31" s="50"/>
      <c r="BM31" s="50"/>
      <c r="BN31" s="50"/>
      <c r="BO31" s="50"/>
      <c r="BP31" s="50"/>
      <c r="BQ31" s="50"/>
      <c r="BR31" s="50"/>
      <c r="BS31" s="50"/>
      <c r="BT31" s="50"/>
      <c r="CE31" s="197"/>
      <c r="CF31" s="212"/>
      <c r="DD31" s="54"/>
      <c r="DE31" s="54"/>
      <c r="DF31" s="54"/>
      <c r="DG31" s="54"/>
      <c r="DH31" s="54"/>
      <c r="DI31" s="54"/>
      <c r="DJ31" s="54"/>
      <c r="DK31" s="54"/>
    </row>
    <row r="32" spans="1:125" s="2" customFormat="1" ht="13.5" customHeight="1" x14ac:dyDescent="0.2">
      <c r="A32" s="265" t="s">
        <v>180</v>
      </c>
      <c r="B32" s="500" t="s">
        <v>245</v>
      </c>
      <c r="C32" s="186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75"/>
      <c r="P32" s="175"/>
      <c r="Q32" s="187"/>
      <c r="R32" s="187"/>
      <c r="S32" s="187"/>
      <c r="T32" s="187"/>
      <c r="U32" s="187"/>
      <c r="V32" s="187"/>
      <c r="W32" s="187"/>
      <c r="X32" s="147"/>
      <c r="Y32" s="147"/>
      <c r="Z32" s="147"/>
      <c r="AA32" s="147"/>
      <c r="AB32" s="147"/>
      <c r="AC32" s="147"/>
      <c r="AD32" s="230"/>
      <c r="AE32" s="230"/>
      <c r="AF32" s="230"/>
      <c r="AG32" s="296"/>
      <c r="AH32" s="230"/>
      <c r="AI32" s="230"/>
      <c r="AJ32" s="230"/>
      <c r="AK32" s="296"/>
      <c r="AL32" s="230"/>
      <c r="AM32" s="230"/>
      <c r="AN32" s="230"/>
      <c r="AO32" s="296"/>
      <c r="AP32" s="230"/>
      <c r="AQ32" s="230"/>
      <c r="AR32" s="230"/>
      <c r="AS32" s="296"/>
      <c r="AT32" s="230"/>
      <c r="AU32" s="230"/>
      <c r="AV32" s="230"/>
      <c r="AW32" s="296"/>
      <c r="AX32" s="230"/>
      <c r="AY32" s="230"/>
      <c r="AZ32" s="230"/>
      <c r="BA32" s="296"/>
      <c r="BB32" s="230"/>
      <c r="BC32" s="230"/>
      <c r="BD32" s="230"/>
      <c r="BE32" s="296"/>
      <c r="BF32" s="230"/>
      <c r="BG32" s="230"/>
      <c r="BH32" s="230"/>
      <c r="BI32" s="296"/>
      <c r="BJ32" s="70"/>
      <c r="BK32" s="24"/>
      <c r="BL32" s="50"/>
      <c r="BM32" s="50"/>
      <c r="BN32" s="50"/>
      <c r="BO32" s="50"/>
      <c r="BP32" s="50"/>
      <c r="BQ32" s="50"/>
      <c r="BR32" s="50"/>
      <c r="BS32" s="50"/>
      <c r="BT32" s="50"/>
      <c r="CE32" s="197"/>
      <c r="CF32" s="212"/>
      <c r="DD32" s="54"/>
      <c r="DE32" s="54"/>
      <c r="DF32" s="54"/>
      <c r="DG32" s="54"/>
      <c r="DH32" s="54"/>
      <c r="DI32" s="54"/>
      <c r="DJ32" s="54"/>
      <c r="DK32" s="54"/>
    </row>
    <row r="33" spans="1:125" s="2" customFormat="1" ht="22.5" x14ac:dyDescent="0.2">
      <c r="A33" s="499" t="s">
        <v>214</v>
      </c>
      <c r="B33" s="121" t="s">
        <v>246</v>
      </c>
      <c r="C33" s="137"/>
      <c r="D33" s="128"/>
      <c r="E33" s="129"/>
      <c r="F33" s="129"/>
      <c r="G33" s="12"/>
      <c r="H33" s="128">
        <v>1</v>
      </c>
      <c r="I33" s="129"/>
      <c r="J33" s="129"/>
      <c r="K33" s="129"/>
      <c r="L33" s="129"/>
      <c r="M33" s="129"/>
      <c r="N33" s="12"/>
      <c r="O33" s="142"/>
      <c r="P33" s="142"/>
      <c r="Q33" s="128"/>
      <c r="R33" s="129"/>
      <c r="S33" s="129"/>
      <c r="T33" s="129"/>
      <c r="U33" s="129"/>
      <c r="V33" s="129"/>
      <c r="W33" s="12"/>
      <c r="X33" s="8">
        <v>90</v>
      </c>
      <c r="Y33" s="142">
        <f t="shared" ref="Y33:Y38" si="119">CEILING(X33/$BR$7,0.25)</f>
        <v>3</v>
      </c>
      <c r="Z33" s="9">
        <f t="shared" ref="Z33:Z38" si="120">AD33*$BL$5+AH33*$BM$5+AL33*$BN$5+AP33*$BO$5+AT33*$BP$5+AX33*$BQ$5+BB33*$BR$5+BF33*$BS$5</f>
        <v>30</v>
      </c>
      <c r="AA33" s="9">
        <f t="shared" ref="AA33:AA38" si="121">AE33*$BL$5+AI33*$BM$5+AM33*$BN$5+AQ33*$BO$5+AU33*$BP$5+AY33*$BQ$5+BC33*$BR$5+BG33*$BS$5</f>
        <v>0</v>
      </c>
      <c r="AB33" s="9">
        <f t="shared" ref="AB33:AB38" si="122">AF33*$BL$5+AJ33*$BM$5+AN33*$BN$5+AR33*$BO$5+AV33*$BP$5+AZ33*$BQ$5+BD33*$BR$5+BH33*$BS$5</f>
        <v>14</v>
      </c>
      <c r="AC33" s="9">
        <f t="shared" ref="AC33:AC38" si="123">X33-(Z33+AA33+AB33)</f>
        <v>46</v>
      </c>
      <c r="AD33" s="232">
        <v>30</v>
      </c>
      <c r="AE33" s="232"/>
      <c r="AF33" s="232">
        <v>14</v>
      </c>
      <c r="AG33" s="69">
        <f t="shared" ref="AG33:AG38" si="124">BL33</f>
        <v>3</v>
      </c>
      <c r="AH33" s="232"/>
      <c r="AI33" s="232"/>
      <c r="AJ33" s="232"/>
      <c r="AK33" s="69">
        <f t="shared" ref="AK33:AK38" si="125">BM33</f>
        <v>0</v>
      </c>
      <c r="AL33" s="232"/>
      <c r="AM33" s="232"/>
      <c r="AN33" s="232"/>
      <c r="AO33" s="69">
        <f t="shared" ref="AO33:AO38" si="126">BN33</f>
        <v>0</v>
      </c>
      <c r="AP33" s="232"/>
      <c r="AQ33" s="232"/>
      <c r="AR33" s="232"/>
      <c r="AS33" s="69">
        <f t="shared" ref="AS33:AS38" si="127">BO33</f>
        <v>0</v>
      </c>
      <c r="AT33" s="232"/>
      <c r="AU33" s="232"/>
      <c r="AV33" s="232"/>
      <c r="AW33" s="69">
        <f t="shared" ref="AW33:AW38" si="128">BP33</f>
        <v>0</v>
      </c>
      <c r="AX33" s="232"/>
      <c r="AY33" s="232"/>
      <c r="AZ33" s="232"/>
      <c r="BA33" s="69">
        <f t="shared" ref="BA33:BA38" si="129">BQ33</f>
        <v>0</v>
      </c>
      <c r="BB33" s="232"/>
      <c r="BC33" s="232"/>
      <c r="BD33" s="232"/>
      <c r="BE33" s="69">
        <f t="shared" ref="BE33:BE38" si="130">BR33</f>
        <v>0</v>
      </c>
      <c r="BF33" s="232"/>
      <c r="BG33" s="232"/>
      <c r="BH33" s="232"/>
      <c r="BI33" s="69">
        <f t="shared" ref="BI33:BI38" si="131">BS33</f>
        <v>0</v>
      </c>
      <c r="BJ33" s="63">
        <f t="shared" ref="BJ33:BJ38" si="132">IF(ISERROR(AC33/X33),0,AC33/X33)</f>
        <v>0.51111111111111107</v>
      </c>
      <c r="BK33" s="126" t="str">
        <f t="shared" ref="BK33:BK38" si="133">IF(ISERROR(SEARCH("в",A33)),"",1)</f>
        <v/>
      </c>
      <c r="BL33" s="14">
        <f t="shared" ref="BL33:BL38" si="134">IF(AND(BK33&lt;$CF33,$CE33&lt;&gt;$Y33,BW33=$CF33),BW33+$Y33-$CE33,BW33)</f>
        <v>3</v>
      </c>
      <c r="BM33" s="14">
        <f t="shared" ref="BM33:BM38" si="135">IF(AND(BL33&lt;$CF33,$CE33&lt;&gt;$Y33,BX33=$CF33),BX33+$Y33-$CE33,BX33)</f>
        <v>0</v>
      </c>
      <c r="BN33" s="14">
        <f t="shared" ref="BN33:BN38" si="136">IF(AND(BM33&lt;$CF33,$CE33&lt;&gt;$Y33,BY33=$CF33),BY33+$Y33-$CE33,BY33)</f>
        <v>0</v>
      </c>
      <c r="BO33" s="14">
        <f t="shared" ref="BO33:BO38" si="137">IF(AND(BN33&lt;$CF33,$CE33&lt;&gt;$Y33,BZ33=$CF33),BZ33+$Y33-$CE33,BZ33)</f>
        <v>0</v>
      </c>
      <c r="BP33" s="14">
        <f t="shared" ref="BP33:BP38" si="138">IF(AND(BO33&lt;$CF33,$CE33&lt;&gt;$Y33,CA33=$CF33),CA33+$Y33-$CE33,CA33)</f>
        <v>0</v>
      </c>
      <c r="BQ33" s="14">
        <f t="shared" ref="BQ33:BQ38" si="139">IF(AND(BP33&lt;$CF33,$CE33&lt;&gt;$Y33,CB33=$CF33),CB33+$Y33-$CE33,CB33)</f>
        <v>0</v>
      </c>
      <c r="BR33" s="14">
        <f t="shared" ref="BR33:BR38" si="140">IF(AND(BQ33&lt;$CF33,$CE33&lt;&gt;$Y33,CC33=$CF33),CC33+$Y33-$CE33,CC33)</f>
        <v>0</v>
      </c>
      <c r="BS33" s="14">
        <f t="shared" ref="BS33:BS38" si="141">IF(AND(BR33&lt;$CF33,$CE33&lt;&gt;$Y33,CD33=$CF33),CD33+$Y33-$CE33,CD33)</f>
        <v>0</v>
      </c>
      <c r="BT33" s="90">
        <f t="shared" ref="BT33:BT38" si="142">SUM(BL33:BS33)</f>
        <v>3</v>
      </c>
      <c r="BW33" s="14">
        <f t="shared" ref="BW33:BW38" si="143">IF($DC33=0,0,ROUND(4*$Y33*SUM(AD33:AF33)/$DC33,0)/4)</f>
        <v>3</v>
      </c>
      <c r="BX33" s="14">
        <f t="shared" ref="BX33:BX38" si="144">IF($DC33=0,0,ROUND(4*$Y33*SUM(AH33:AJ33)/$DC33,0)/4)</f>
        <v>0</v>
      </c>
      <c r="BY33" s="14">
        <f t="shared" ref="BY33:BY38" si="145">IF($DC33=0,0,ROUND(4*$Y33*SUM(AL33:AN33)/$DC33,0)/4)</f>
        <v>0</v>
      </c>
      <c r="BZ33" s="14">
        <f t="shared" ref="BZ33:BZ38" si="146">IF($DC33=0,0,ROUND(4*$Y33*SUM(AP33:AR33)/$DC33,0)/4)</f>
        <v>0</v>
      </c>
      <c r="CA33" s="14">
        <f t="shared" ref="CA33:CA38" si="147">IF($DC33=0,0,ROUND(4*$Y33*SUM(AT33:AV33)/$DC33,0)/4)</f>
        <v>0</v>
      </c>
      <c r="CB33" s="14">
        <f t="shared" ref="CB33:CB38" si="148">IF($DC33=0,0,ROUND(4*$Y33*(SUM(AX33:AZ33))/$DC33,0)/4)</f>
        <v>0</v>
      </c>
      <c r="CC33" s="14">
        <f t="shared" ref="CC33:CC38" si="149">IF($DC33=0,0,ROUND(4*$Y33*(SUM(BB33:BD33))/$DC33,0)/4)</f>
        <v>0</v>
      </c>
      <c r="CD33" s="14">
        <f t="shared" ref="CD33:CD38" si="150">IF($DC33=0,0,ROUND(4*$Y33*(SUM(BF33:BH33))/$DC33,0)/4)</f>
        <v>0</v>
      </c>
      <c r="CE33" s="201">
        <f t="shared" ref="CE33:CE38" si="151">SUM(BW33:CD33)</f>
        <v>3</v>
      </c>
      <c r="CF33" s="217">
        <f t="shared" ref="CF33:CF38" si="152">MAX(BW33:CD33)</f>
        <v>3</v>
      </c>
      <c r="CH33" s="74">
        <f t="shared" ref="CH33:CH38" si="153">IF(VALUE($D33)=1,1,0)+IF(VALUE($E33)=1,1,0)+IF(VALUE($F33)=1,1,0)+IF(VALUE($G33)=1,1,0)</f>
        <v>0</v>
      </c>
      <c r="CI33" s="74">
        <f t="shared" ref="CI33:CI38" si="154">IF(VALUE($D33)=2,1,0)+IF(VALUE($E33)=2,1,0)+IF(VALUE($F33)=2,1,0)+IF(VALUE($G33)=2,1,0)</f>
        <v>0</v>
      </c>
      <c r="CJ33" s="74">
        <f t="shared" ref="CJ33:CJ38" si="155">IF(VALUE($D33)=3,1,0)+IF(VALUE($E33)=3,1,0)+IF(VALUE($F33)=3,1,0)+IF(VALUE($G33)=3,1,0)</f>
        <v>0</v>
      </c>
      <c r="CK33" s="74">
        <f t="shared" ref="CK33:CK38" si="156">IF(VALUE($D33)=4,1,0)+IF(VALUE($E33)=4,1,0)+IF(VALUE($F33)=4,1,0)+IF(VALUE($G33)=4,1,0)</f>
        <v>0</v>
      </c>
      <c r="CL33" s="74">
        <f t="shared" ref="CL33:CL38" si="157">IF(VALUE($D33)=5,1,0)+IF(VALUE($E33)=5,1,0)+IF(VALUE($F33)=5,1,0)+IF(VALUE($G33)=5,1,0)</f>
        <v>0</v>
      </c>
      <c r="CM33" s="74">
        <f t="shared" ref="CM33:CM38" si="158">IF(VALUE($D33)=6,1,0)+IF(VALUE($E33)=6,1,0)+IF(VALUE($F33)=6,1,0)+IF(VALUE($G33)=6,1,0)</f>
        <v>0</v>
      </c>
      <c r="CN33" s="74">
        <f t="shared" ref="CN33:CN38" si="159">IF(VALUE($D33)=7,1,0)+IF(VALUE($E33)=7,1,0)+IF(VALUE($F33)=7,1,0)+IF(VALUE($G33)=7,1,0)</f>
        <v>0</v>
      </c>
      <c r="CO33" s="74">
        <f t="shared" ref="CO33:CO38" si="160">IF(VALUE($D33)=8,1,0)+IF(VALUE($E33)=8,1,0)+IF(VALUE($F33)=8,1,0)+IF(VALUE($G33)=8,1,0)</f>
        <v>0</v>
      </c>
      <c r="CP33" s="84">
        <f t="shared" ref="CP33:CP38" si="161">SUM(CH33:CO33)</f>
        <v>0</v>
      </c>
      <c r="CQ33" s="74">
        <f t="shared" ref="CQ33:CQ38" si="162">IF(MID(H33,1,1)="1",1,0)+IF(MID(I33,1,1)="1",1,0)+IF(MID(J33,1,1)="1",1,0)+IF(MID(K33,1,1)="1",1,0)+IF(MID(L33,1,1)="1",1,0)+IF(MID(M33,1,1)="1",1,0)+IF(MID(N33,1,1)="1",1,0)</f>
        <v>1</v>
      </c>
      <c r="CR33" s="74">
        <f t="shared" ref="CR33:CR38" si="163">IF(MID(H33,1,1)="2",1,0)+IF(MID(I33,1,1)="2",1,0)+IF(MID(J33,1,1)="2",1,0)+IF(MID(K33,1,1)="2",1,0)+IF(MID(L33,1,1)="2",1,0)+IF(MID(M33,1,1)="2",1,0)+IF(MID(N33,1,1)="2",1,0)</f>
        <v>0</v>
      </c>
      <c r="CS33" s="75">
        <f t="shared" ref="CS33:CS38" si="164">IF(MID(H33,1,1)="3",1,0)+IF(MID(I33,1,1)="3",1,0)+IF(MID(J33,1,1)="3",1,0)+IF(MID(K33,1,1)="3",1,0)+IF(MID(L33,1,1)="3",1,0)+IF(MID(M33,1,1)="3",1,0)+IF(MID(N33,1,1)="3",1,0)</f>
        <v>0</v>
      </c>
      <c r="CT33" s="74">
        <f t="shared" ref="CT33:CT38" si="165">IF(MID(H33,1,1)="4",1,0)+IF(MID(I33,1,1)="4",1,0)+IF(MID(J33,1,1)="4",1,0)+IF(MID(K33,1,1)="4",1,0)+IF(MID(L33,1,1)="4",1,0)+IF(MID(M33,1,1)="4",1,0)+IF(MID(N33,1,1)="4",1,0)</f>
        <v>0</v>
      </c>
      <c r="CU33" s="74">
        <f t="shared" ref="CU33:CU38" si="166">IF(MID(H33,1,1)="5",1,0)+IF(MID(I33,1,1)="5",1,0)+IF(MID(J33,1,1)="5",1,0)+IF(MID(K33,1,1)="5",1,0)+IF(MID(L33,1,1)="5",1,0)+IF(MID(M33,1,1)="5",1,0)+IF(MID(N33,1,1)="5",1,0)</f>
        <v>0</v>
      </c>
      <c r="CV33" s="74">
        <f t="shared" ref="CV33:CV38" si="167">IF(MID(H33,1,1)="6",1,0)+IF(MID(I33,1,1)="6",1,0)+IF(MID(J33,1,1)="6",1,0)+IF(MID(K33,1,1)="6",1,0)+IF(MID(L33,1,1)="6",1,0)+IF(MID(M33,1,1)="6",1,0)+IF(MID(N33,1,1)="6",1,0)</f>
        <v>0</v>
      </c>
      <c r="CW33" s="74">
        <f t="shared" ref="CW33:CW38" si="168">IF(MID(H33,1,1)="7",1,0)+IF(MID(I33,1,1)="7",1,0)+IF(MID(J33,1,1)="7",1,0)+IF(MID(K33,1,1)="7",1,0)+IF(MID(L33,1,1)="7",1,0)+IF(MID(M33,1,1)="7",1,0)+IF(MID(N33,1,1)="7",1,0)</f>
        <v>0</v>
      </c>
      <c r="CX33" s="74">
        <f t="shared" ref="CX33:CX38" si="169">IF(MID(H33,1,1)="8",1,0)+IF(MID(I33,1,1)="8",1,0)+IF(MID(J33,1,1)="8",1,0)+IF(MID(K33,1,1)="8",1,0)+IF(MID(L33,1,1)="8",1,0)+IF(MID(M33,1,1)="8",1,0)+IF(MID(N33,1,1)="8",1,0)</f>
        <v>0</v>
      </c>
      <c r="CY33" s="83">
        <f t="shared" ref="CY33:CY38" si="170">SUM(CQ33:CX33)</f>
        <v>1</v>
      </c>
      <c r="DC33" s="66">
        <f>SUM($AD33:$AF33)+SUM($AH33:$AJ33)+SUM($AL33:AN33)+SUM($AP33:AR33)+SUM($AT33:AV33)+SUM($AX33:AZ33)+SUM($BB33:BD33)+SUM($BF33:BH33)</f>
        <v>44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t="22.5" x14ac:dyDescent="0.2">
      <c r="A34" s="499" t="s">
        <v>215</v>
      </c>
      <c r="B34" s="121" t="s">
        <v>247</v>
      </c>
      <c r="C34" s="137"/>
      <c r="D34" s="128">
        <v>2</v>
      </c>
      <c r="E34" s="129"/>
      <c r="F34" s="129"/>
      <c r="G34" s="12"/>
      <c r="H34" s="128"/>
      <c r="I34" s="129"/>
      <c r="J34" s="129"/>
      <c r="K34" s="129"/>
      <c r="L34" s="129"/>
      <c r="M34" s="129"/>
      <c r="N34" s="12"/>
      <c r="O34" s="142"/>
      <c r="P34" s="142"/>
      <c r="Q34" s="128"/>
      <c r="R34" s="129"/>
      <c r="S34" s="129"/>
      <c r="T34" s="129"/>
      <c r="U34" s="129"/>
      <c r="V34" s="129"/>
      <c r="W34" s="12"/>
      <c r="X34" s="8">
        <v>90</v>
      </c>
      <c r="Y34" s="142">
        <f t="shared" si="119"/>
        <v>3</v>
      </c>
      <c r="Z34" s="9">
        <f t="shared" si="120"/>
        <v>30</v>
      </c>
      <c r="AA34" s="9">
        <f t="shared" si="121"/>
        <v>0</v>
      </c>
      <c r="AB34" s="9">
        <f t="shared" si="122"/>
        <v>14</v>
      </c>
      <c r="AC34" s="9">
        <f t="shared" si="123"/>
        <v>46</v>
      </c>
      <c r="AD34" s="232"/>
      <c r="AE34" s="232"/>
      <c r="AF34" s="232"/>
      <c r="AG34" s="69">
        <f t="shared" si="124"/>
        <v>0</v>
      </c>
      <c r="AH34" s="232">
        <v>30</v>
      </c>
      <c r="AI34" s="232"/>
      <c r="AJ34" s="232">
        <v>14</v>
      </c>
      <c r="AK34" s="69">
        <f t="shared" si="125"/>
        <v>3</v>
      </c>
      <c r="AL34" s="232"/>
      <c r="AM34" s="232"/>
      <c r="AN34" s="232"/>
      <c r="AO34" s="69">
        <f t="shared" si="126"/>
        <v>0</v>
      </c>
      <c r="AP34" s="232"/>
      <c r="AQ34" s="232"/>
      <c r="AR34" s="232"/>
      <c r="AS34" s="69">
        <f t="shared" si="127"/>
        <v>0</v>
      </c>
      <c r="AT34" s="232"/>
      <c r="AU34" s="232"/>
      <c r="AV34" s="232"/>
      <c r="AW34" s="69">
        <f t="shared" si="128"/>
        <v>0</v>
      </c>
      <c r="AX34" s="232"/>
      <c r="AY34" s="232"/>
      <c r="AZ34" s="232"/>
      <c r="BA34" s="69">
        <f t="shared" si="129"/>
        <v>0</v>
      </c>
      <c r="BB34" s="232"/>
      <c r="BC34" s="232"/>
      <c r="BD34" s="232"/>
      <c r="BE34" s="69">
        <f t="shared" si="130"/>
        <v>0</v>
      </c>
      <c r="BF34" s="232"/>
      <c r="BG34" s="232"/>
      <c r="BH34" s="232"/>
      <c r="BI34" s="69">
        <f t="shared" si="131"/>
        <v>0</v>
      </c>
      <c r="BJ34" s="63">
        <f t="shared" si="132"/>
        <v>0.51111111111111107</v>
      </c>
      <c r="BK34" s="126" t="str">
        <f t="shared" si="133"/>
        <v/>
      </c>
      <c r="BL34" s="14">
        <f t="shared" si="134"/>
        <v>0</v>
      </c>
      <c r="BM34" s="14">
        <f t="shared" si="135"/>
        <v>3</v>
      </c>
      <c r="BN34" s="14">
        <f t="shared" si="136"/>
        <v>0</v>
      </c>
      <c r="BO34" s="14">
        <f t="shared" si="137"/>
        <v>0</v>
      </c>
      <c r="BP34" s="14">
        <f t="shared" si="138"/>
        <v>0</v>
      </c>
      <c r="BQ34" s="14">
        <f t="shared" si="139"/>
        <v>0</v>
      </c>
      <c r="BR34" s="14">
        <f t="shared" si="140"/>
        <v>0</v>
      </c>
      <c r="BS34" s="14">
        <f t="shared" si="141"/>
        <v>0</v>
      </c>
      <c r="BT34" s="90">
        <f t="shared" si="142"/>
        <v>3</v>
      </c>
      <c r="BW34" s="14">
        <f t="shared" si="143"/>
        <v>0</v>
      </c>
      <c r="BX34" s="14">
        <f t="shared" si="144"/>
        <v>3</v>
      </c>
      <c r="BY34" s="14">
        <f t="shared" si="145"/>
        <v>0</v>
      </c>
      <c r="BZ34" s="14">
        <f t="shared" si="146"/>
        <v>0</v>
      </c>
      <c r="CA34" s="14">
        <f t="shared" si="147"/>
        <v>0</v>
      </c>
      <c r="CB34" s="14">
        <f t="shared" si="148"/>
        <v>0</v>
      </c>
      <c r="CC34" s="14">
        <f t="shared" si="149"/>
        <v>0</v>
      </c>
      <c r="CD34" s="14">
        <f t="shared" si="150"/>
        <v>0</v>
      </c>
      <c r="CE34" s="201">
        <f t="shared" si="151"/>
        <v>3</v>
      </c>
      <c r="CF34" s="217">
        <f t="shared" si="152"/>
        <v>3</v>
      </c>
      <c r="CH34" s="74">
        <f t="shared" si="153"/>
        <v>0</v>
      </c>
      <c r="CI34" s="74">
        <f t="shared" si="154"/>
        <v>1</v>
      </c>
      <c r="CJ34" s="74">
        <f t="shared" si="155"/>
        <v>0</v>
      </c>
      <c r="CK34" s="74">
        <f t="shared" si="156"/>
        <v>0</v>
      </c>
      <c r="CL34" s="74">
        <f t="shared" si="157"/>
        <v>0</v>
      </c>
      <c r="CM34" s="74">
        <f t="shared" si="158"/>
        <v>0</v>
      </c>
      <c r="CN34" s="74">
        <f t="shared" si="159"/>
        <v>0</v>
      </c>
      <c r="CO34" s="74">
        <f t="shared" si="160"/>
        <v>0</v>
      </c>
      <c r="CP34" s="84">
        <f t="shared" si="161"/>
        <v>1</v>
      </c>
      <c r="CQ34" s="74">
        <f t="shared" si="162"/>
        <v>0</v>
      </c>
      <c r="CR34" s="74">
        <f t="shared" si="163"/>
        <v>0</v>
      </c>
      <c r="CS34" s="75">
        <f t="shared" si="164"/>
        <v>0</v>
      </c>
      <c r="CT34" s="74">
        <f t="shared" si="165"/>
        <v>0</v>
      </c>
      <c r="CU34" s="74">
        <f t="shared" si="166"/>
        <v>0</v>
      </c>
      <c r="CV34" s="74">
        <f t="shared" si="167"/>
        <v>0</v>
      </c>
      <c r="CW34" s="74">
        <f t="shared" si="168"/>
        <v>0</v>
      </c>
      <c r="CX34" s="74">
        <f t="shared" si="169"/>
        <v>0</v>
      </c>
      <c r="CY34" s="83">
        <f t="shared" si="170"/>
        <v>0</v>
      </c>
      <c r="DC34" s="66">
        <f>SUM($AD34:$AF34)+SUM($AH34:$AJ34)+SUM($AL34:AN34)+SUM($AP34:AR34)+SUM($AT34:AV34)+SUM($AX34:AZ34)+SUM($BB34:BD34)+SUM($BF34:BH34)</f>
        <v>44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x14ac:dyDescent="0.2">
      <c r="A35" s="499" t="s">
        <v>216</v>
      </c>
      <c r="B35" s="121"/>
      <c r="C35" s="137"/>
      <c r="D35" s="128"/>
      <c r="E35" s="129"/>
      <c r="F35" s="129"/>
      <c r="G35" s="12"/>
      <c r="H35" s="128"/>
      <c r="I35" s="129"/>
      <c r="J35" s="129"/>
      <c r="K35" s="129"/>
      <c r="L35" s="129"/>
      <c r="M35" s="129"/>
      <c r="N35" s="12"/>
      <c r="O35" s="142"/>
      <c r="P35" s="142"/>
      <c r="Q35" s="128"/>
      <c r="R35" s="129"/>
      <c r="S35" s="129"/>
      <c r="T35" s="129"/>
      <c r="U35" s="129"/>
      <c r="V35" s="129"/>
      <c r="W35" s="12"/>
      <c r="X35" s="8"/>
      <c r="Y35" s="142">
        <f t="shared" ref="Y35:Y36" si="171">CEILING(X35/$BR$7,0.25)</f>
        <v>0</v>
      </c>
      <c r="Z35" s="9">
        <f t="shared" ref="Z35:Z36" si="172">AD35*$BL$5+AH35*$BM$5+AL35*$BN$5+AP35*$BO$5+AT35*$BP$5+AX35*$BQ$5+BB35*$BR$5+BF35*$BS$5</f>
        <v>0</v>
      </c>
      <c r="AA35" s="9">
        <f t="shared" ref="AA35:AA36" si="173">AE35*$BL$5+AI35*$BM$5+AM35*$BN$5+AQ35*$BO$5+AU35*$BP$5+AY35*$BQ$5+BC35*$BR$5+BG35*$BS$5</f>
        <v>0</v>
      </c>
      <c r="AB35" s="9">
        <f t="shared" ref="AB35:AB36" si="174">AF35*$BL$5+AJ35*$BM$5+AN35*$BN$5+AR35*$BO$5+AV35*$BP$5+AZ35*$BQ$5+BD35*$BR$5+BH35*$BS$5</f>
        <v>0</v>
      </c>
      <c r="AC35" s="9">
        <f t="shared" ref="AC35:AC36" si="175">X35-(Z35+AA35+AB35)</f>
        <v>0</v>
      </c>
      <c r="AD35" s="232"/>
      <c r="AE35" s="232"/>
      <c r="AF35" s="232"/>
      <c r="AG35" s="69">
        <f t="shared" ref="AG35:AG36" si="176">BL35</f>
        <v>0</v>
      </c>
      <c r="AH35" s="232"/>
      <c r="AI35" s="232"/>
      <c r="AJ35" s="232"/>
      <c r="AK35" s="69">
        <f t="shared" ref="AK35:AK36" si="177">BM35</f>
        <v>0</v>
      </c>
      <c r="AL35" s="232"/>
      <c r="AM35" s="232"/>
      <c r="AN35" s="232"/>
      <c r="AO35" s="69">
        <f t="shared" ref="AO35:AO36" si="178">BN35</f>
        <v>0</v>
      </c>
      <c r="AP35" s="232"/>
      <c r="AQ35" s="232"/>
      <c r="AR35" s="232"/>
      <c r="AS35" s="69">
        <f t="shared" ref="AS35:AS36" si="179">BO35</f>
        <v>0</v>
      </c>
      <c r="AT35" s="232"/>
      <c r="AU35" s="232"/>
      <c r="AV35" s="232"/>
      <c r="AW35" s="69">
        <f t="shared" ref="AW35:AW36" si="180">BP35</f>
        <v>0</v>
      </c>
      <c r="AX35" s="232"/>
      <c r="AY35" s="232"/>
      <c r="AZ35" s="232"/>
      <c r="BA35" s="69">
        <f t="shared" ref="BA35:BA36" si="181">BQ35</f>
        <v>0</v>
      </c>
      <c r="BB35" s="232"/>
      <c r="BC35" s="232"/>
      <c r="BD35" s="232"/>
      <c r="BE35" s="69">
        <f t="shared" ref="BE35:BE36" si="182">BR35</f>
        <v>0</v>
      </c>
      <c r="BF35" s="232"/>
      <c r="BG35" s="232"/>
      <c r="BH35" s="232"/>
      <c r="BI35" s="69">
        <f t="shared" ref="BI35:BI36" si="183">BS35</f>
        <v>0</v>
      </c>
      <c r="BJ35" s="63">
        <f t="shared" ref="BJ35:BJ36" si="184">IF(ISERROR(AC35/X35),0,AC35/X35)</f>
        <v>0</v>
      </c>
      <c r="BK35" s="126" t="str">
        <f t="shared" ref="BK35:BK36" si="185">IF(ISERROR(SEARCH("в",A35)),"",1)</f>
        <v/>
      </c>
      <c r="BL35" s="14">
        <f t="shared" ref="BL35:BL36" si="186">IF(AND(BK35&lt;$CF35,$CE35&lt;&gt;$Y35,BW35=$CF35),BW35+$Y35-$CE35,BW35)</f>
        <v>0</v>
      </c>
      <c r="BM35" s="14">
        <f t="shared" ref="BM35:BM36" si="187">IF(AND(BL35&lt;$CF35,$CE35&lt;&gt;$Y35,BX35=$CF35),BX35+$Y35-$CE35,BX35)</f>
        <v>0</v>
      </c>
      <c r="BN35" s="14">
        <f t="shared" ref="BN35:BN36" si="188">IF(AND(BM35&lt;$CF35,$CE35&lt;&gt;$Y35,BY35=$CF35),BY35+$Y35-$CE35,BY35)</f>
        <v>0</v>
      </c>
      <c r="BO35" s="14">
        <f t="shared" ref="BO35:BO36" si="189">IF(AND(BN35&lt;$CF35,$CE35&lt;&gt;$Y35,BZ35=$CF35),BZ35+$Y35-$CE35,BZ35)</f>
        <v>0</v>
      </c>
      <c r="BP35" s="14">
        <f t="shared" ref="BP35:BP36" si="190">IF(AND(BO35&lt;$CF35,$CE35&lt;&gt;$Y35,CA35=$CF35),CA35+$Y35-$CE35,CA35)</f>
        <v>0</v>
      </c>
      <c r="BQ35" s="14">
        <f t="shared" ref="BQ35:BQ36" si="191">IF(AND(BP35&lt;$CF35,$CE35&lt;&gt;$Y35,CB35=$CF35),CB35+$Y35-$CE35,CB35)</f>
        <v>0</v>
      </c>
      <c r="BR35" s="14">
        <f t="shared" ref="BR35:BR36" si="192">IF(AND(BQ35&lt;$CF35,$CE35&lt;&gt;$Y35,CC35=$CF35),CC35+$Y35-$CE35,CC35)</f>
        <v>0</v>
      </c>
      <c r="BS35" s="14">
        <f t="shared" ref="BS35:BS36" si="193">IF(AND(BR35&lt;$CF35,$CE35&lt;&gt;$Y35,CD35=$CF35),CD35+$Y35-$CE35,CD35)</f>
        <v>0</v>
      </c>
      <c r="BT35" s="90">
        <f t="shared" ref="BT35:BT36" si="194">SUM(BL35:BS35)</f>
        <v>0</v>
      </c>
      <c r="BW35" s="14">
        <f t="shared" ref="BW35:BW36" si="195">IF($DC35=0,0,ROUND(4*$Y35*SUM(AD35:AF35)/$DC35,0)/4)</f>
        <v>0</v>
      </c>
      <c r="BX35" s="14">
        <f t="shared" ref="BX35:BX36" si="196">IF($DC35=0,0,ROUND(4*$Y35*SUM(AH35:AJ35)/$DC35,0)/4)</f>
        <v>0</v>
      </c>
      <c r="BY35" s="14">
        <f t="shared" ref="BY35:BY36" si="197">IF($DC35=0,0,ROUND(4*$Y35*SUM(AL35:AN35)/$DC35,0)/4)</f>
        <v>0</v>
      </c>
      <c r="BZ35" s="14">
        <f t="shared" ref="BZ35:BZ36" si="198">IF($DC35=0,0,ROUND(4*$Y35*SUM(AP35:AR35)/$DC35,0)/4)</f>
        <v>0</v>
      </c>
      <c r="CA35" s="14">
        <f t="shared" ref="CA35:CA36" si="199">IF($DC35=0,0,ROUND(4*$Y35*SUM(AT35:AV35)/$DC35,0)/4)</f>
        <v>0</v>
      </c>
      <c r="CB35" s="14">
        <f t="shared" ref="CB35:CB36" si="200">IF($DC35=0,0,ROUND(4*$Y35*(SUM(AX35:AZ35))/$DC35,0)/4)</f>
        <v>0</v>
      </c>
      <c r="CC35" s="14">
        <f t="shared" ref="CC35:CC36" si="201">IF($DC35=0,0,ROUND(4*$Y35*(SUM(BB35:BD35))/$DC35,0)/4)</f>
        <v>0</v>
      </c>
      <c r="CD35" s="14">
        <f t="shared" ref="CD35:CD36" si="202">IF($DC35=0,0,ROUND(4*$Y35*(SUM(BF35:BH35))/$DC35,0)/4)</f>
        <v>0</v>
      </c>
      <c r="CE35" s="201">
        <f t="shared" ref="CE35:CE36" si="203">SUM(BW35:CD35)</f>
        <v>0</v>
      </c>
      <c r="CF35" s="217">
        <f t="shared" ref="CF35:CF36" si="204">MAX(BW35:CD35)</f>
        <v>0</v>
      </c>
      <c r="CH35" s="74">
        <f t="shared" si="153"/>
        <v>0</v>
      </c>
      <c r="CI35" s="74">
        <f t="shared" si="154"/>
        <v>0</v>
      </c>
      <c r="CJ35" s="74">
        <f t="shared" si="155"/>
        <v>0</v>
      </c>
      <c r="CK35" s="74">
        <f t="shared" si="156"/>
        <v>0</v>
      </c>
      <c r="CL35" s="74">
        <f t="shared" si="157"/>
        <v>0</v>
      </c>
      <c r="CM35" s="74">
        <f t="shared" si="158"/>
        <v>0</v>
      </c>
      <c r="CN35" s="74">
        <f t="shared" si="159"/>
        <v>0</v>
      </c>
      <c r="CO35" s="74">
        <f t="shared" si="160"/>
        <v>0</v>
      </c>
      <c r="CP35" s="84">
        <f t="shared" ref="CP35:CP36" si="205">SUM(CH35:CO35)</f>
        <v>0</v>
      </c>
      <c r="CQ35" s="74">
        <f t="shared" ref="CQ35:CQ36" si="206">IF(MID(H35,1,1)="1",1,0)+IF(MID(I35,1,1)="1",1,0)+IF(MID(J35,1,1)="1",1,0)+IF(MID(K35,1,1)="1",1,0)+IF(MID(L35,1,1)="1",1,0)+IF(MID(M35,1,1)="1",1,0)+IF(MID(N35,1,1)="1",1,0)</f>
        <v>0</v>
      </c>
      <c r="CR35" s="74">
        <f t="shared" ref="CR35:CR36" si="207">IF(MID(H35,1,1)="2",1,0)+IF(MID(I35,1,1)="2",1,0)+IF(MID(J35,1,1)="2",1,0)+IF(MID(K35,1,1)="2",1,0)+IF(MID(L35,1,1)="2",1,0)+IF(MID(M35,1,1)="2",1,0)+IF(MID(N35,1,1)="2",1,0)</f>
        <v>0</v>
      </c>
      <c r="CS35" s="75">
        <f t="shared" ref="CS35:CS36" si="208">IF(MID(H35,1,1)="3",1,0)+IF(MID(I35,1,1)="3",1,0)+IF(MID(J35,1,1)="3",1,0)+IF(MID(K35,1,1)="3",1,0)+IF(MID(L35,1,1)="3",1,0)+IF(MID(M35,1,1)="3",1,0)+IF(MID(N35,1,1)="3",1,0)</f>
        <v>0</v>
      </c>
      <c r="CT35" s="74">
        <f t="shared" ref="CT35:CT36" si="209">IF(MID(H35,1,1)="4",1,0)+IF(MID(I35,1,1)="4",1,0)+IF(MID(J35,1,1)="4",1,0)+IF(MID(K35,1,1)="4",1,0)+IF(MID(L35,1,1)="4",1,0)+IF(MID(M35,1,1)="4",1,0)+IF(MID(N35,1,1)="4",1,0)</f>
        <v>0</v>
      </c>
      <c r="CU35" s="74">
        <f t="shared" ref="CU35:CU36" si="210">IF(MID(H35,1,1)="5",1,0)+IF(MID(I35,1,1)="5",1,0)+IF(MID(J35,1,1)="5",1,0)+IF(MID(K35,1,1)="5",1,0)+IF(MID(L35,1,1)="5",1,0)+IF(MID(M35,1,1)="5",1,0)+IF(MID(N35,1,1)="5",1,0)</f>
        <v>0</v>
      </c>
      <c r="CV35" s="74">
        <f t="shared" ref="CV35:CV36" si="211">IF(MID(H35,1,1)="6",1,0)+IF(MID(I35,1,1)="6",1,0)+IF(MID(J35,1,1)="6",1,0)+IF(MID(K35,1,1)="6",1,0)+IF(MID(L35,1,1)="6",1,0)+IF(MID(M35,1,1)="6",1,0)+IF(MID(N35,1,1)="6",1,0)</f>
        <v>0</v>
      </c>
      <c r="CW35" s="74">
        <f t="shared" ref="CW35:CW36" si="212">IF(MID(H35,1,1)="7",1,0)+IF(MID(I35,1,1)="7",1,0)+IF(MID(J35,1,1)="7",1,0)+IF(MID(K35,1,1)="7",1,0)+IF(MID(L35,1,1)="7",1,0)+IF(MID(M35,1,1)="7",1,0)+IF(MID(N35,1,1)="7",1,0)</f>
        <v>0</v>
      </c>
      <c r="CX35" s="74">
        <f t="shared" ref="CX35:CX36" si="213">IF(MID(H35,1,1)="8",1,0)+IF(MID(I35,1,1)="8",1,0)+IF(MID(J35,1,1)="8",1,0)+IF(MID(K35,1,1)="8",1,0)+IF(MID(L35,1,1)="8",1,0)+IF(MID(M35,1,1)="8",1,0)+IF(MID(N35,1,1)="8",1,0)</f>
        <v>0</v>
      </c>
      <c r="CY35" s="83">
        <f t="shared" ref="CY35:CY36" si="214">SUM(CQ35:CX35)</f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x14ac:dyDescent="0.2">
      <c r="A36" s="499" t="s">
        <v>217</v>
      </c>
      <c r="B36" s="121"/>
      <c r="C36" s="137"/>
      <c r="D36" s="128"/>
      <c r="E36" s="129"/>
      <c r="F36" s="129"/>
      <c r="G36" s="12"/>
      <c r="H36" s="128"/>
      <c r="I36" s="129"/>
      <c r="J36" s="129"/>
      <c r="K36" s="129"/>
      <c r="L36" s="129"/>
      <c r="M36" s="129"/>
      <c r="N36" s="12"/>
      <c r="O36" s="142"/>
      <c r="P36" s="142"/>
      <c r="Q36" s="128"/>
      <c r="R36" s="129"/>
      <c r="S36" s="129"/>
      <c r="T36" s="129"/>
      <c r="U36" s="129"/>
      <c r="V36" s="129"/>
      <c r="W36" s="12"/>
      <c r="X36" s="8"/>
      <c r="Y36" s="142">
        <f t="shared" si="171"/>
        <v>0</v>
      </c>
      <c r="Z36" s="9">
        <f t="shared" si="172"/>
        <v>0</v>
      </c>
      <c r="AA36" s="9">
        <f t="shared" si="173"/>
        <v>0</v>
      </c>
      <c r="AB36" s="9">
        <f t="shared" si="174"/>
        <v>0</v>
      </c>
      <c r="AC36" s="9">
        <f t="shared" si="175"/>
        <v>0</v>
      </c>
      <c r="AD36" s="232"/>
      <c r="AE36" s="232"/>
      <c r="AF36" s="232"/>
      <c r="AG36" s="69">
        <f t="shared" si="176"/>
        <v>0</v>
      </c>
      <c r="AH36" s="232"/>
      <c r="AI36" s="232"/>
      <c r="AJ36" s="232"/>
      <c r="AK36" s="69">
        <f t="shared" si="177"/>
        <v>0</v>
      </c>
      <c r="AL36" s="232"/>
      <c r="AM36" s="232"/>
      <c r="AN36" s="232"/>
      <c r="AO36" s="69">
        <f t="shared" si="178"/>
        <v>0</v>
      </c>
      <c r="AP36" s="232"/>
      <c r="AQ36" s="232"/>
      <c r="AR36" s="232"/>
      <c r="AS36" s="69">
        <f t="shared" si="179"/>
        <v>0</v>
      </c>
      <c r="AT36" s="232"/>
      <c r="AU36" s="232"/>
      <c r="AV36" s="232"/>
      <c r="AW36" s="69">
        <f t="shared" si="180"/>
        <v>0</v>
      </c>
      <c r="AX36" s="232"/>
      <c r="AY36" s="232"/>
      <c r="AZ36" s="232"/>
      <c r="BA36" s="69">
        <f t="shared" si="181"/>
        <v>0</v>
      </c>
      <c r="BB36" s="232"/>
      <c r="BC36" s="232"/>
      <c r="BD36" s="232"/>
      <c r="BE36" s="69">
        <f t="shared" si="182"/>
        <v>0</v>
      </c>
      <c r="BF36" s="232"/>
      <c r="BG36" s="232"/>
      <c r="BH36" s="232"/>
      <c r="BI36" s="69">
        <f t="shared" si="183"/>
        <v>0</v>
      </c>
      <c r="BJ36" s="63">
        <f t="shared" si="184"/>
        <v>0</v>
      </c>
      <c r="BK36" s="126" t="str">
        <f t="shared" si="185"/>
        <v/>
      </c>
      <c r="BL36" s="14">
        <f t="shared" si="186"/>
        <v>0</v>
      </c>
      <c r="BM36" s="14">
        <f t="shared" si="187"/>
        <v>0</v>
      </c>
      <c r="BN36" s="14">
        <f t="shared" si="188"/>
        <v>0</v>
      </c>
      <c r="BO36" s="14">
        <f t="shared" si="189"/>
        <v>0</v>
      </c>
      <c r="BP36" s="14">
        <f t="shared" si="190"/>
        <v>0</v>
      </c>
      <c r="BQ36" s="14">
        <f t="shared" si="191"/>
        <v>0</v>
      </c>
      <c r="BR36" s="14">
        <f t="shared" si="192"/>
        <v>0</v>
      </c>
      <c r="BS36" s="14">
        <f t="shared" si="193"/>
        <v>0</v>
      </c>
      <c r="BT36" s="90">
        <f t="shared" si="194"/>
        <v>0</v>
      </c>
      <c r="BW36" s="14">
        <f t="shared" si="195"/>
        <v>0</v>
      </c>
      <c r="BX36" s="14">
        <f t="shared" si="196"/>
        <v>0</v>
      </c>
      <c r="BY36" s="14">
        <f t="shared" si="197"/>
        <v>0</v>
      </c>
      <c r="BZ36" s="14">
        <f t="shared" si="198"/>
        <v>0</v>
      </c>
      <c r="CA36" s="14">
        <f t="shared" si="199"/>
        <v>0</v>
      </c>
      <c r="CB36" s="14">
        <f t="shared" si="200"/>
        <v>0</v>
      </c>
      <c r="CC36" s="14">
        <f t="shared" si="201"/>
        <v>0</v>
      </c>
      <c r="CD36" s="14">
        <f t="shared" si="202"/>
        <v>0</v>
      </c>
      <c r="CE36" s="201">
        <f t="shared" si="203"/>
        <v>0</v>
      </c>
      <c r="CF36" s="217">
        <f t="shared" si="204"/>
        <v>0</v>
      </c>
      <c r="CH36" s="74">
        <f t="shared" si="153"/>
        <v>0</v>
      </c>
      <c r="CI36" s="74">
        <f t="shared" si="154"/>
        <v>0</v>
      </c>
      <c r="CJ36" s="74">
        <f t="shared" si="155"/>
        <v>0</v>
      </c>
      <c r="CK36" s="74">
        <f t="shared" si="156"/>
        <v>0</v>
      </c>
      <c r="CL36" s="74">
        <f t="shared" si="157"/>
        <v>0</v>
      </c>
      <c r="CM36" s="74">
        <f t="shared" si="158"/>
        <v>0</v>
      </c>
      <c r="CN36" s="74">
        <f t="shared" si="159"/>
        <v>0</v>
      </c>
      <c r="CO36" s="74">
        <f t="shared" si="160"/>
        <v>0</v>
      </c>
      <c r="CP36" s="84">
        <f t="shared" si="205"/>
        <v>0</v>
      </c>
      <c r="CQ36" s="74">
        <f t="shared" si="206"/>
        <v>0</v>
      </c>
      <c r="CR36" s="74">
        <f t="shared" si="207"/>
        <v>0</v>
      </c>
      <c r="CS36" s="75">
        <f t="shared" si="208"/>
        <v>0</v>
      </c>
      <c r="CT36" s="74">
        <f t="shared" si="209"/>
        <v>0</v>
      </c>
      <c r="CU36" s="74">
        <f t="shared" si="210"/>
        <v>0</v>
      </c>
      <c r="CV36" s="74">
        <f t="shared" si="211"/>
        <v>0</v>
      </c>
      <c r="CW36" s="74">
        <f t="shared" si="212"/>
        <v>0</v>
      </c>
      <c r="CX36" s="74">
        <f t="shared" si="213"/>
        <v>0</v>
      </c>
      <c r="CY36" s="83">
        <f t="shared" si="21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x14ac:dyDescent="0.2">
      <c r="A37" s="499" t="s">
        <v>218</v>
      </c>
      <c r="B37" s="121"/>
      <c r="C37" s="137"/>
      <c r="D37" s="128"/>
      <c r="E37" s="129"/>
      <c r="F37" s="129"/>
      <c r="G37" s="12"/>
      <c r="H37" s="128"/>
      <c r="I37" s="129"/>
      <c r="J37" s="129"/>
      <c r="K37" s="129"/>
      <c r="L37" s="129"/>
      <c r="M37" s="129"/>
      <c r="N37" s="12"/>
      <c r="O37" s="142"/>
      <c r="P37" s="142"/>
      <c r="Q37" s="128"/>
      <c r="R37" s="129"/>
      <c r="S37" s="129"/>
      <c r="T37" s="129"/>
      <c r="U37" s="129"/>
      <c r="V37" s="129"/>
      <c r="W37" s="12"/>
      <c r="X37" s="8"/>
      <c r="Y37" s="142">
        <f t="shared" si="119"/>
        <v>0</v>
      </c>
      <c r="Z37" s="9">
        <f t="shared" si="120"/>
        <v>0</v>
      </c>
      <c r="AA37" s="9">
        <f t="shared" si="121"/>
        <v>0</v>
      </c>
      <c r="AB37" s="9">
        <f t="shared" si="122"/>
        <v>0</v>
      </c>
      <c r="AC37" s="9">
        <f t="shared" si="123"/>
        <v>0</v>
      </c>
      <c r="AD37" s="232"/>
      <c r="AE37" s="232"/>
      <c r="AF37" s="232"/>
      <c r="AG37" s="69">
        <f t="shared" si="124"/>
        <v>0</v>
      </c>
      <c r="AH37" s="232"/>
      <c r="AI37" s="232"/>
      <c r="AJ37" s="232"/>
      <c r="AK37" s="69">
        <f t="shared" si="125"/>
        <v>0</v>
      </c>
      <c r="AL37" s="232"/>
      <c r="AM37" s="232"/>
      <c r="AN37" s="232"/>
      <c r="AO37" s="69">
        <f t="shared" si="126"/>
        <v>0</v>
      </c>
      <c r="AP37" s="232"/>
      <c r="AQ37" s="232"/>
      <c r="AR37" s="232"/>
      <c r="AS37" s="69">
        <f t="shared" si="127"/>
        <v>0</v>
      </c>
      <c r="AT37" s="232"/>
      <c r="AU37" s="232"/>
      <c r="AV37" s="232"/>
      <c r="AW37" s="69">
        <f t="shared" si="128"/>
        <v>0</v>
      </c>
      <c r="AX37" s="232"/>
      <c r="AY37" s="232"/>
      <c r="AZ37" s="232"/>
      <c r="BA37" s="69">
        <f t="shared" si="129"/>
        <v>0</v>
      </c>
      <c r="BB37" s="232"/>
      <c r="BC37" s="232"/>
      <c r="BD37" s="232"/>
      <c r="BE37" s="69">
        <f t="shared" si="130"/>
        <v>0</v>
      </c>
      <c r="BF37" s="232"/>
      <c r="BG37" s="232"/>
      <c r="BH37" s="232"/>
      <c r="BI37" s="69">
        <f t="shared" si="131"/>
        <v>0</v>
      </c>
      <c r="BJ37" s="63">
        <f t="shared" si="132"/>
        <v>0</v>
      </c>
      <c r="BK37" s="126" t="str">
        <f t="shared" si="133"/>
        <v/>
      </c>
      <c r="BL37" s="14">
        <f t="shared" si="134"/>
        <v>0</v>
      </c>
      <c r="BM37" s="14">
        <f t="shared" si="135"/>
        <v>0</v>
      </c>
      <c r="BN37" s="14">
        <f t="shared" si="136"/>
        <v>0</v>
      </c>
      <c r="BO37" s="14">
        <f t="shared" si="137"/>
        <v>0</v>
      </c>
      <c r="BP37" s="14">
        <f t="shared" si="138"/>
        <v>0</v>
      </c>
      <c r="BQ37" s="14">
        <f t="shared" si="139"/>
        <v>0</v>
      </c>
      <c r="BR37" s="14">
        <f t="shared" si="140"/>
        <v>0</v>
      </c>
      <c r="BS37" s="14">
        <f t="shared" si="141"/>
        <v>0</v>
      </c>
      <c r="BT37" s="90">
        <f t="shared" si="142"/>
        <v>0</v>
      </c>
      <c r="BW37" s="14">
        <f t="shared" si="143"/>
        <v>0</v>
      </c>
      <c r="BX37" s="14">
        <f t="shared" si="144"/>
        <v>0</v>
      </c>
      <c r="BY37" s="14">
        <f t="shared" si="145"/>
        <v>0</v>
      </c>
      <c r="BZ37" s="14">
        <f t="shared" si="146"/>
        <v>0</v>
      </c>
      <c r="CA37" s="14">
        <f t="shared" si="147"/>
        <v>0</v>
      </c>
      <c r="CB37" s="14">
        <f t="shared" si="148"/>
        <v>0</v>
      </c>
      <c r="CC37" s="14">
        <f t="shared" si="149"/>
        <v>0</v>
      </c>
      <c r="CD37" s="14">
        <f t="shared" si="150"/>
        <v>0</v>
      </c>
      <c r="CE37" s="201">
        <f t="shared" si="151"/>
        <v>0</v>
      </c>
      <c r="CF37" s="217">
        <f t="shared" si="152"/>
        <v>0</v>
      </c>
      <c r="CH37" s="74">
        <f t="shared" si="153"/>
        <v>0</v>
      </c>
      <c r="CI37" s="74">
        <f t="shared" si="154"/>
        <v>0</v>
      </c>
      <c r="CJ37" s="74">
        <f t="shared" si="155"/>
        <v>0</v>
      </c>
      <c r="CK37" s="74">
        <f t="shared" si="156"/>
        <v>0</v>
      </c>
      <c r="CL37" s="74">
        <f t="shared" si="157"/>
        <v>0</v>
      </c>
      <c r="CM37" s="74">
        <f t="shared" si="158"/>
        <v>0</v>
      </c>
      <c r="CN37" s="74">
        <f t="shared" si="159"/>
        <v>0</v>
      </c>
      <c r="CO37" s="74">
        <f t="shared" si="160"/>
        <v>0</v>
      </c>
      <c r="CP37" s="84">
        <f t="shared" si="161"/>
        <v>0</v>
      </c>
      <c r="CQ37" s="74">
        <f t="shared" si="162"/>
        <v>0</v>
      </c>
      <c r="CR37" s="74">
        <f t="shared" si="163"/>
        <v>0</v>
      </c>
      <c r="CS37" s="75">
        <f t="shared" si="164"/>
        <v>0</v>
      </c>
      <c r="CT37" s="74">
        <f t="shared" si="165"/>
        <v>0</v>
      </c>
      <c r="CU37" s="74">
        <f t="shared" si="166"/>
        <v>0</v>
      </c>
      <c r="CV37" s="74">
        <f t="shared" si="167"/>
        <v>0</v>
      </c>
      <c r="CW37" s="74">
        <f t="shared" si="168"/>
        <v>0</v>
      </c>
      <c r="CX37" s="74">
        <f t="shared" si="169"/>
        <v>0</v>
      </c>
      <c r="CY37" s="83">
        <f t="shared" si="170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x14ac:dyDescent="0.2">
      <c r="A38" s="499" t="s">
        <v>219</v>
      </c>
      <c r="B38" s="121"/>
      <c r="C38" s="137"/>
      <c r="D38" s="128"/>
      <c r="E38" s="129"/>
      <c r="F38" s="129"/>
      <c r="G38" s="12"/>
      <c r="H38" s="128"/>
      <c r="I38" s="129"/>
      <c r="J38" s="129"/>
      <c r="K38" s="129"/>
      <c r="L38" s="129"/>
      <c r="M38" s="129"/>
      <c r="N38" s="12"/>
      <c r="O38" s="142"/>
      <c r="P38" s="142"/>
      <c r="Q38" s="128"/>
      <c r="R38" s="129"/>
      <c r="S38" s="129"/>
      <c r="T38" s="129"/>
      <c r="U38" s="129"/>
      <c r="V38" s="129"/>
      <c r="W38" s="12"/>
      <c r="X38" s="8"/>
      <c r="Y38" s="142">
        <f t="shared" si="119"/>
        <v>0</v>
      </c>
      <c r="Z38" s="9">
        <f t="shared" si="120"/>
        <v>0</v>
      </c>
      <c r="AA38" s="9">
        <f t="shared" si="121"/>
        <v>0</v>
      </c>
      <c r="AB38" s="9">
        <f t="shared" si="122"/>
        <v>0</v>
      </c>
      <c r="AC38" s="9">
        <f t="shared" si="123"/>
        <v>0</v>
      </c>
      <c r="AD38" s="232"/>
      <c r="AE38" s="232"/>
      <c r="AF38" s="232"/>
      <c r="AG38" s="69">
        <f t="shared" si="124"/>
        <v>0</v>
      </c>
      <c r="AH38" s="232"/>
      <c r="AI38" s="232"/>
      <c r="AJ38" s="232"/>
      <c r="AK38" s="69">
        <f t="shared" si="125"/>
        <v>0</v>
      </c>
      <c r="AL38" s="232"/>
      <c r="AM38" s="232"/>
      <c r="AN38" s="232"/>
      <c r="AO38" s="69">
        <f t="shared" si="126"/>
        <v>0</v>
      </c>
      <c r="AP38" s="232"/>
      <c r="AQ38" s="232"/>
      <c r="AR38" s="232"/>
      <c r="AS38" s="69">
        <f t="shared" si="127"/>
        <v>0</v>
      </c>
      <c r="AT38" s="232"/>
      <c r="AU38" s="232"/>
      <c r="AV38" s="232"/>
      <c r="AW38" s="69">
        <f t="shared" si="128"/>
        <v>0</v>
      </c>
      <c r="AX38" s="232"/>
      <c r="AY38" s="232"/>
      <c r="AZ38" s="232"/>
      <c r="BA38" s="69">
        <f t="shared" si="129"/>
        <v>0</v>
      </c>
      <c r="BB38" s="232"/>
      <c r="BC38" s="232"/>
      <c r="BD38" s="232"/>
      <c r="BE38" s="69">
        <f t="shared" si="130"/>
        <v>0</v>
      </c>
      <c r="BF38" s="232"/>
      <c r="BG38" s="232"/>
      <c r="BH38" s="232"/>
      <c r="BI38" s="69">
        <f t="shared" si="131"/>
        <v>0</v>
      </c>
      <c r="BJ38" s="63">
        <f t="shared" si="132"/>
        <v>0</v>
      </c>
      <c r="BK38" s="126" t="str">
        <f t="shared" si="133"/>
        <v/>
      </c>
      <c r="BL38" s="14">
        <f t="shared" si="134"/>
        <v>0</v>
      </c>
      <c r="BM38" s="14">
        <f t="shared" si="135"/>
        <v>0</v>
      </c>
      <c r="BN38" s="14">
        <f t="shared" si="136"/>
        <v>0</v>
      </c>
      <c r="BO38" s="14">
        <f t="shared" si="137"/>
        <v>0</v>
      </c>
      <c r="BP38" s="14">
        <f t="shared" si="138"/>
        <v>0</v>
      </c>
      <c r="BQ38" s="14">
        <f t="shared" si="139"/>
        <v>0</v>
      </c>
      <c r="BR38" s="14">
        <f t="shared" si="140"/>
        <v>0</v>
      </c>
      <c r="BS38" s="14">
        <f t="shared" si="141"/>
        <v>0</v>
      </c>
      <c r="BT38" s="90">
        <f t="shared" si="142"/>
        <v>0</v>
      </c>
      <c r="BW38" s="14">
        <f t="shared" si="143"/>
        <v>0</v>
      </c>
      <c r="BX38" s="14">
        <f t="shared" si="144"/>
        <v>0</v>
      </c>
      <c r="BY38" s="14">
        <f t="shared" si="145"/>
        <v>0</v>
      </c>
      <c r="BZ38" s="14">
        <f t="shared" si="146"/>
        <v>0</v>
      </c>
      <c r="CA38" s="14">
        <f t="shared" si="147"/>
        <v>0</v>
      </c>
      <c r="CB38" s="14">
        <f t="shared" si="148"/>
        <v>0</v>
      </c>
      <c r="CC38" s="14">
        <f t="shared" si="149"/>
        <v>0</v>
      </c>
      <c r="CD38" s="14">
        <f t="shared" si="150"/>
        <v>0</v>
      </c>
      <c r="CE38" s="201">
        <f t="shared" si="151"/>
        <v>0</v>
      </c>
      <c r="CF38" s="217">
        <f t="shared" si="152"/>
        <v>0</v>
      </c>
      <c r="CH38" s="74">
        <f t="shared" si="153"/>
        <v>0</v>
      </c>
      <c r="CI38" s="74">
        <f t="shared" si="154"/>
        <v>0</v>
      </c>
      <c r="CJ38" s="74">
        <f t="shared" si="155"/>
        <v>0</v>
      </c>
      <c r="CK38" s="74">
        <f t="shared" si="156"/>
        <v>0</v>
      </c>
      <c r="CL38" s="74">
        <f t="shared" si="157"/>
        <v>0</v>
      </c>
      <c r="CM38" s="74">
        <f t="shared" si="158"/>
        <v>0</v>
      </c>
      <c r="CN38" s="74">
        <f t="shared" si="159"/>
        <v>0</v>
      </c>
      <c r="CO38" s="74">
        <f t="shared" si="160"/>
        <v>0</v>
      </c>
      <c r="CP38" s="84">
        <f t="shared" si="161"/>
        <v>0</v>
      </c>
      <c r="CQ38" s="74">
        <f t="shared" si="162"/>
        <v>0</v>
      </c>
      <c r="CR38" s="74">
        <f t="shared" si="163"/>
        <v>0</v>
      </c>
      <c r="CS38" s="75">
        <f t="shared" si="164"/>
        <v>0</v>
      </c>
      <c r="CT38" s="74">
        <f t="shared" si="165"/>
        <v>0</v>
      </c>
      <c r="CU38" s="74">
        <f t="shared" si="166"/>
        <v>0</v>
      </c>
      <c r="CV38" s="74">
        <f t="shared" si="167"/>
        <v>0</v>
      </c>
      <c r="CW38" s="74">
        <f t="shared" si="168"/>
        <v>0</v>
      </c>
      <c r="CX38" s="74">
        <f t="shared" si="169"/>
        <v>0</v>
      </c>
      <c r="CY38" s="83">
        <f t="shared" si="170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x14ac:dyDescent="0.2">
      <c r="A39" s="191" t="s">
        <v>23</v>
      </c>
      <c r="B39" s="282" t="s">
        <v>30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71"/>
      <c r="P39" s="171"/>
      <c r="Q39" s="181"/>
      <c r="R39" s="181"/>
      <c r="S39" s="181"/>
      <c r="T39" s="181"/>
      <c r="U39" s="181"/>
      <c r="V39" s="181"/>
      <c r="W39" s="189"/>
      <c r="X39" s="36">
        <f>Y39*$BR$7</f>
        <v>180</v>
      </c>
      <c r="Y39" s="142">
        <f t="shared" ref="Y39:BI39" si="215">SUM(Y33:Y38)</f>
        <v>6</v>
      </c>
      <c r="Z39" s="36">
        <f t="shared" si="215"/>
        <v>60</v>
      </c>
      <c r="AA39" s="36">
        <f t="shared" si="215"/>
        <v>0</v>
      </c>
      <c r="AB39" s="36">
        <f t="shared" si="215"/>
        <v>28</v>
      </c>
      <c r="AC39" s="36">
        <f t="shared" si="215"/>
        <v>92</v>
      </c>
      <c r="AD39" s="228">
        <f t="shared" si="215"/>
        <v>30</v>
      </c>
      <c r="AE39" s="228">
        <f t="shared" si="215"/>
        <v>0</v>
      </c>
      <c r="AF39" s="228">
        <f t="shared" si="215"/>
        <v>14</v>
      </c>
      <c r="AG39" s="69">
        <f t="shared" si="215"/>
        <v>3</v>
      </c>
      <c r="AH39" s="228">
        <f t="shared" si="215"/>
        <v>30</v>
      </c>
      <c r="AI39" s="228">
        <f t="shared" si="215"/>
        <v>0</v>
      </c>
      <c r="AJ39" s="228">
        <f t="shared" si="215"/>
        <v>14</v>
      </c>
      <c r="AK39" s="69">
        <f t="shared" si="215"/>
        <v>3</v>
      </c>
      <c r="AL39" s="228">
        <f t="shared" si="215"/>
        <v>0</v>
      </c>
      <c r="AM39" s="228">
        <f t="shared" si="215"/>
        <v>0</v>
      </c>
      <c r="AN39" s="228">
        <f t="shared" si="215"/>
        <v>0</v>
      </c>
      <c r="AO39" s="69">
        <f t="shared" si="215"/>
        <v>0</v>
      </c>
      <c r="AP39" s="228">
        <f t="shared" si="215"/>
        <v>0</v>
      </c>
      <c r="AQ39" s="228">
        <f t="shared" si="215"/>
        <v>0</v>
      </c>
      <c r="AR39" s="228">
        <f t="shared" si="215"/>
        <v>0</v>
      </c>
      <c r="AS39" s="69">
        <f t="shared" si="215"/>
        <v>0</v>
      </c>
      <c r="AT39" s="228">
        <f t="shared" si="215"/>
        <v>0</v>
      </c>
      <c r="AU39" s="228">
        <f t="shared" si="215"/>
        <v>0</v>
      </c>
      <c r="AV39" s="228">
        <f t="shared" si="215"/>
        <v>0</v>
      </c>
      <c r="AW39" s="69">
        <f t="shared" si="215"/>
        <v>0</v>
      </c>
      <c r="AX39" s="228">
        <f t="shared" si="215"/>
        <v>0</v>
      </c>
      <c r="AY39" s="228">
        <f t="shared" si="215"/>
        <v>0</v>
      </c>
      <c r="AZ39" s="228">
        <f t="shared" si="215"/>
        <v>0</v>
      </c>
      <c r="BA39" s="69">
        <f t="shared" si="215"/>
        <v>0</v>
      </c>
      <c r="BB39" s="228">
        <f t="shared" si="215"/>
        <v>0</v>
      </c>
      <c r="BC39" s="228">
        <f t="shared" si="215"/>
        <v>0</v>
      </c>
      <c r="BD39" s="228">
        <f t="shared" si="215"/>
        <v>0</v>
      </c>
      <c r="BE39" s="69">
        <f t="shared" si="215"/>
        <v>0</v>
      </c>
      <c r="BF39" s="228">
        <f t="shared" si="215"/>
        <v>0</v>
      </c>
      <c r="BG39" s="228">
        <f t="shared" si="215"/>
        <v>0</v>
      </c>
      <c r="BH39" s="228">
        <f t="shared" si="215"/>
        <v>0</v>
      </c>
      <c r="BI39" s="69">
        <f t="shared" si="215"/>
        <v>0</v>
      </c>
      <c r="BJ39" s="63">
        <f t="shared" ref="BJ39" si="216">IF(ISERROR(AC39/X39),0,AC39/X39)</f>
        <v>0.51111111111111107</v>
      </c>
      <c r="BK39" s="19"/>
      <c r="BL39" s="80">
        <f t="shared" ref="BL39:BT39" si="217">SUM(BL33:BL38)</f>
        <v>3</v>
      </c>
      <c r="BM39" s="80">
        <f t="shared" si="217"/>
        <v>3</v>
      </c>
      <c r="BN39" s="80">
        <f t="shared" si="217"/>
        <v>0</v>
      </c>
      <c r="BO39" s="80">
        <f t="shared" si="217"/>
        <v>0</v>
      </c>
      <c r="BP39" s="80">
        <f t="shared" si="217"/>
        <v>0</v>
      </c>
      <c r="BQ39" s="80">
        <f t="shared" si="217"/>
        <v>0</v>
      </c>
      <c r="BR39" s="80">
        <f t="shared" si="217"/>
        <v>0</v>
      </c>
      <c r="BS39" s="80">
        <f t="shared" si="217"/>
        <v>0</v>
      </c>
      <c r="BT39" s="80">
        <f t="shared" si="217"/>
        <v>6</v>
      </c>
      <c r="BU39" s="48"/>
      <c r="BV39" s="48"/>
      <c r="BW39"/>
      <c r="BX39"/>
      <c r="BY39"/>
      <c r="BZ39"/>
      <c r="CA39"/>
      <c r="CB39"/>
      <c r="CC39"/>
      <c r="CD39"/>
      <c r="CE39" s="205"/>
      <c r="CF39" s="217">
        <f t="shared" ref="CF39" si="218">MAX(BW39:CD39)</f>
        <v>0</v>
      </c>
      <c r="CH39"/>
      <c r="CI39"/>
      <c r="CJ39"/>
      <c r="CK39"/>
      <c r="CL39"/>
      <c r="CM39"/>
      <c r="CN39"/>
      <c r="CO39"/>
      <c r="CP39"/>
      <c r="CQ39" s="2">
        <f t="shared" ref="CQ39:CY39" si="219">SUM(CQ33:CQ38)</f>
        <v>1</v>
      </c>
      <c r="CR39" s="2">
        <f t="shared" si="219"/>
        <v>0</v>
      </c>
      <c r="CS39" s="2">
        <f t="shared" si="219"/>
        <v>0</v>
      </c>
      <c r="CT39" s="2">
        <f t="shared" si="219"/>
        <v>0</v>
      </c>
      <c r="CU39" s="2">
        <f t="shared" si="219"/>
        <v>0</v>
      </c>
      <c r="CV39" s="2">
        <f t="shared" si="219"/>
        <v>0</v>
      </c>
      <c r="CW39" s="2">
        <f t="shared" si="219"/>
        <v>0</v>
      </c>
      <c r="CX39" s="2">
        <f t="shared" si="219"/>
        <v>0</v>
      </c>
      <c r="CY39" s="87">
        <f t="shared" si="219"/>
        <v>1</v>
      </c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t="13.5" customHeight="1" x14ac:dyDescent="0.2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71"/>
      <c r="AH40" s="181"/>
      <c r="AI40" s="181"/>
      <c r="AJ40" s="181"/>
      <c r="AK40" s="171"/>
      <c r="AL40" s="181"/>
      <c r="AM40" s="181"/>
      <c r="AN40" s="181"/>
      <c r="AO40" s="171"/>
      <c r="AP40" s="181"/>
      <c r="AQ40" s="181"/>
      <c r="AR40" s="181"/>
      <c r="AS40" s="171"/>
      <c r="AT40" s="181"/>
      <c r="AU40" s="181"/>
      <c r="AV40" s="181"/>
      <c r="AW40" s="171"/>
      <c r="AX40" s="181"/>
      <c r="AY40" s="181"/>
      <c r="AZ40" s="181"/>
      <c r="BA40" s="171"/>
      <c r="BB40" s="181"/>
      <c r="BC40" s="181"/>
      <c r="BD40" s="181"/>
      <c r="BE40" s="171"/>
      <c r="BF40" s="181"/>
      <c r="BG40" s="181"/>
      <c r="BH40" s="181"/>
      <c r="BI40" s="171"/>
      <c r="BJ40" s="244"/>
      <c r="BK40" s="244"/>
      <c r="BL40" s="243"/>
      <c r="BM40" s="243"/>
      <c r="BN40" s="243"/>
      <c r="BO40" s="243"/>
      <c r="BP40" s="243"/>
      <c r="BQ40" s="243"/>
      <c r="BR40" s="243"/>
      <c r="BS40" s="243"/>
      <c r="BT40" s="243"/>
    </row>
    <row r="41" spans="1:125" s="2" customFormat="1" ht="13.5" customHeight="1" x14ac:dyDescent="0.2">
      <c r="A41" s="265" t="s">
        <v>181</v>
      </c>
      <c r="B41" s="500" t="s">
        <v>251</v>
      </c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75"/>
      <c r="P41" s="175"/>
      <c r="Q41" s="187"/>
      <c r="R41" s="187"/>
      <c r="S41" s="187"/>
      <c r="T41" s="187"/>
      <c r="U41" s="187"/>
      <c r="V41" s="187"/>
      <c r="W41" s="187"/>
      <c r="X41" s="147"/>
      <c r="Y41" s="147"/>
      <c r="Z41" s="147"/>
      <c r="AA41" s="147"/>
      <c r="AB41" s="147"/>
      <c r="AC41" s="147"/>
      <c r="AD41" s="230"/>
      <c r="AE41" s="230"/>
      <c r="AF41" s="230"/>
      <c r="AG41" s="296"/>
      <c r="AH41" s="230"/>
      <c r="AI41" s="230"/>
      <c r="AJ41" s="230"/>
      <c r="AK41" s="296"/>
      <c r="AL41" s="230"/>
      <c r="AM41" s="230"/>
      <c r="AN41" s="230"/>
      <c r="AO41" s="296"/>
      <c r="AP41" s="230"/>
      <c r="AQ41" s="230"/>
      <c r="AR41" s="230"/>
      <c r="AS41" s="296"/>
      <c r="AT41" s="230"/>
      <c r="AU41" s="230"/>
      <c r="AV41" s="230"/>
      <c r="AW41" s="296"/>
      <c r="AX41" s="230"/>
      <c r="AY41" s="230"/>
      <c r="AZ41" s="230"/>
      <c r="BA41" s="296"/>
      <c r="BB41" s="230"/>
      <c r="BC41" s="230"/>
      <c r="BD41" s="230"/>
      <c r="BE41" s="296"/>
      <c r="BF41" s="230"/>
      <c r="BG41" s="230"/>
      <c r="BH41" s="230"/>
      <c r="BI41" s="296"/>
      <c r="BJ41" s="70"/>
      <c r="BK41" s="24"/>
      <c r="BL41" s="50"/>
      <c r="BM41" s="50"/>
      <c r="BN41" s="50"/>
      <c r="BO41" s="50"/>
      <c r="BP41" s="50"/>
      <c r="BQ41" s="50"/>
      <c r="BR41" s="50"/>
      <c r="BS41" s="50"/>
      <c r="BT41" s="50"/>
      <c r="CE41" s="197"/>
      <c r="CF41" s="212"/>
      <c r="DD41" s="54"/>
      <c r="DE41" s="54"/>
      <c r="DF41" s="54"/>
      <c r="DG41" s="54"/>
      <c r="DH41" s="54"/>
      <c r="DI41" s="54"/>
      <c r="DJ41" s="54"/>
      <c r="DK41" s="54"/>
    </row>
    <row r="42" spans="1:125" s="2" customFormat="1" x14ac:dyDescent="0.2">
      <c r="A42" s="127" t="s">
        <v>220</v>
      </c>
      <c r="B42" s="498"/>
      <c r="C42" s="137"/>
      <c r="D42" s="128"/>
      <c r="E42" s="129"/>
      <c r="F42" s="129"/>
      <c r="G42" s="12"/>
      <c r="H42" s="128"/>
      <c r="I42" s="129"/>
      <c r="J42" s="129"/>
      <c r="K42" s="129"/>
      <c r="L42" s="129"/>
      <c r="M42" s="129"/>
      <c r="N42" s="12"/>
      <c r="O42" s="142"/>
      <c r="P42" s="142"/>
      <c r="Q42" s="128"/>
      <c r="R42" s="129"/>
      <c r="S42" s="129"/>
      <c r="T42" s="129"/>
      <c r="U42" s="129"/>
      <c r="V42" s="129"/>
      <c r="W42" s="12"/>
      <c r="X42" s="8"/>
      <c r="Y42" s="142">
        <f t="shared" ref="Y42:Y48" si="220">CEILING(X42/$BR$7,0.25)</f>
        <v>0</v>
      </c>
      <c r="Z42" s="9">
        <f t="shared" ref="Z42:AB49" si="221">AD42*$BL$5+AH42*$BM$5+AL42*$BN$5+AP42*$BO$5+AT42*$BP$5+AX42*$BQ$5+BB42*$BR$5+BF42*$BS$5</f>
        <v>0</v>
      </c>
      <c r="AA42" s="9">
        <f t="shared" ref="AA42:AA48" si="222">AE42*$BL$5+AI42*$BM$5+AM42*$BN$5+AQ42*$BO$5+AU42*$BP$5+AY42*$BQ$5+BC42*$BR$5+BG42*$BS$5</f>
        <v>0</v>
      </c>
      <c r="AB42" s="9">
        <f t="shared" ref="AB42:AB48" si="223">AF42*$BL$5+AJ42*$BM$5+AN42*$BN$5+AR42*$BO$5+AV42*$BP$5+AZ42*$BQ$5+BD42*$BR$5+BH42*$BS$5</f>
        <v>0</v>
      </c>
      <c r="AC42" s="9">
        <f t="shared" ref="AC42:AC48" si="224">X42-(Z42+AA42+AB42)</f>
        <v>0</v>
      </c>
      <c r="AD42" s="232"/>
      <c r="AE42" s="232"/>
      <c r="AF42" s="232"/>
      <c r="AG42" s="69">
        <f t="shared" ref="AG42:AG48" si="225">BL42</f>
        <v>0</v>
      </c>
      <c r="AH42" s="232"/>
      <c r="AI42" s="232"/>
      <c r="AJ42" s="232"/>
      <c r="AK42" s="69">
        <f t="shared" ref="AK42:AK48" si="226">BM42</f>
        <v>0</v>
      </c>
      <c r="AL42" s="232"/>
      <c r="AM42" s="232"/>
      <c r="AN42" s="232"/>
      <c r="AO42" s="69">
        <f t="shared" ref="AO42:AO48" si="227">BN42</f>
        <v>0</v>
      </c>
      <c r="AP42" s="232"/>
      <c r="AQ42" s="232"/>
      <c r="AR42" s="232"/>
      <c r="AS42" s="69">
        <f t="shared" ref="AS42:AS48" si="228">BO42</f>
        <v>0</v>
      </c>
      <c r="AT42" s="232"/>
      <c r="AU42" s="232"/>
      <c r="AV42" s="232"/>
      <c r="AW42" s="69">
        <f t="shared" ref="AW42:AW48" si="229">BP42</f>
        <v>0</v>
      </c>
      <c r="AX42" s="232"/>
      <c r="AY42" s="232"/>
      <c r="AZ42" s="232"/>
      <c r="BA42" s="69">
        <f t="shared" ref="BA42:BA48" si="230">BQ42</f>
        <v>0</v>
      </c>
      <c r="BB42" s="232"/>
      <c r="BC42" s="232"/>
      <c r="BD42" s="232"/>
      <c r="BE42" s="69">
        <f t="shared" ref="BE42:BE48" si="231">BR42</f>
        <v>0</v>
      </c>
      <c r="BF42" s="232"/>
      <c r="BG42" s="232"/>
      <c r="BH42" s="232"/>
      <c r="BI42" s="69">
        <f t="shared" ref="BI42:BI48" si="232">BS42</f>
        <v>0</v>
      </c>
      <c r="BJ42" s="63">
        <f t="shared" ref="BJ42:BJ50" si="233">IF(ISERROR(AC42/X42),0,AC42/X42)</f>
        <v>0</v>
      </c>
      <c r="BK42" s="126" t="str">
        <f t="shared" ref="BK42:BK48" si="234">IF(ISERROR(SEARCH("в",A42)),"",1)</f>
        <v/>
      </c>
      <c r="BL42" s="14">
        <f t="shared" ref="BL42:BL48" si="235">IF(AND(BK42&lt;$CF42,$CE42&lt;&gt;$Y42,BW42=$CF42),BW42+$Y42-$CE42,BW42)</f>
        <v>0</v>
      </c>
      <c r="BM42" s="14">
        <f t="shared" ref="BM42:BM48" si="236">IF(AND(BL42&lt;$CF42,$CE42&lt;&gt;$Y42,BX42=$CF42),BX42+$Y42-$CE42,BX42)</f>
        <v>0</v>
      </c>
      <c r="BN42" s="14">
        <f t="shared" ref="BN42:BN48" si="237">IF(AND(BM42&lt;$CF42,$CE42&lt;&gt;$Y42,BY42=$CF42),BY42+$Y42-$CE42,BY42)</f>
        <v>0</v>
      </c>
      <c r="BO42" s="14">
        <f t="shared" ref="BO42:BO48" si="238">IF(AND(BN42&lt;$CF42,$CE42&lt;&gt;$Y42,BZ42=$CF42),BZ42+$Y42-$CE42,BZ42)</f>
        <v>0</v>
      </c>
      <c r="BP42" s="14">
        <f t="shared" ref="BP42:BP48" si="239">IF(AND(BO42&lt;$CF42,$CE42&lt;&gt;$Y42,CA42=$CF42),CA42+$Y42-$CE42,CA42)</f>
        <v>0</v>
      </c>
      <c r="BQ42" s="14">
        <f t="shared" ref="BQ42:BQ48" si="240">IF(AND(BP42&lt;$CF42,$CE42&lt;&gt;$Y42,CB42=$CF42),CB42+$Y42-$CE42,CB42)</f>
        <v>0</v>
      </c>
      <c r="BR42" s="14">
        <f t="shared" ref="BR42:BR48" si="241">IF(AND(BQ42&lt;$CF42,$CE42&lt;&gt;$Y42,CC42=$CF42),CC42+$Y42-$CE42,CC42)</f>
        <v>0</v>
      </c>
      <c r="BS42" s="14">
        <f t="shared" ref="BS42:BS48" si="242">IF(AND(BR42&lt;$CF42,$CE42&lt;&gt;$Y42,CD42=$CF42),CD42+$Y42-$CE42,CD42)</f>
        <v>0</v>
      </c>
      <c r="BT42" s="90">
        <f t="shared" ref="BT42:BT48" si="243">SUM(BL42:BS42)</f>
        <v>0</v>
      </c>
      <c r="BW42" s="14">
        <f t="shared" ref="BW42:BW48" si="244">IF($DC42=0,0,ROUND(4*$Y42*SUM(AD42:AF42)/$DC42,0)/4)</f>
        <v>0</v>
      </c>
      <c r="BX42" s="14">
        <f t="shared" ref="BX42:BX48" si="245">IF($DC42=0,0,ROUND(4*$Y42*SUM(AH42:AJ42)/$DC42,0)/4)</f>
        <v>0</v>
      </c>
      <c r="BY42" s="14">
        <f t="shared" ref="BY42:BY48" si="246">IF($DC42=0,0,ROUND(4*$Y42*SUM(AL42:AN42)/$DC42,0)/4)</f>
        <v>0</v>
      </c>
      <c r="BZ42" s="14">
        <f t="shared" ref="BZ42:BZ48" si="247">IF($DC42=0,0,ROUND(4*$Y42*SUM(AP42:AR42)/$DC42,0)/4)</f>
        <v>0</v>
      </c>
      <c r="CA42" s="14">
        <f t="shared" ref="CA42:CA48" si="248">IF($DC42=0,0,ROUND(4*$Y42*SUM(AT42:AV42)/$DC42,0)/4)</f>
        <v>0</v>
      </c>
      <c r="CB42" s="14">
        <f t="shared" ref="CB42:CB48" si="249">IF($DC42=0,0,ROUND(4*$Y42*(SUM(AX42:AZ42))/$DC42,0)/4)</f>
        <v>0</v>
      </c>
      <c r="CC42" s="14">
        <f t="shared" ref="CC42:CC48" si="250">IF($DC42=0,0,ROUND(4*$Y42*(SUM(BB42:BD42))/$DC42,0)/4)</f>
        <v>0</v>
      </c>
      <c r="CD42" s="14">
        <f t="shared" ref="CD42:CD48" si="251">IF($DC42=0,0,ROUND(4*$Y42*(SUM(BF42:BH42))/$DC42,0)/4)</f>
        <v>0</v>
      </c>
      <c r="CE42" s="201">
        <f t="shared" ref="CE42:CE48" si="252">SUM(BW42:CD42)</f>
        <v>0</v>
      </c>
      <c r="CF42" s="217">
        <f t="shared" ref="CF42:CF50" si="253">MAX(BW42:CD42)</f>
        <v>0</v>
      </c>
      <c r="CH42" s="74">
        <f t="shared" ref="CH42:CH48" si="254">IF(VALUE($D42)=1,1,0)+IF(VALUE($E42)=1,1,0)+IF(VALUE($F42)=1,1,0)+IF(VALUE($G42)=1,1,0)</f>
        <v>0</v>
      </c>
      <c r="CI42" s="74">
        <f t="shared" ref="CI42:CI48" si="255">IF(VALUE($D42)=2,1,0)+IF(VALUE($E42)=2,1,0)+IF(VALUE($F42)=2,1,0)+IF(VALUE($G42)=2,1,0)</f>
        <v>0</v>
      </c>
      <c r="CJ42" s="74">
        <f t="shared" ref="CJ42:CJ48" si="256">IF(VALUE($D42)=3,1,0)+IF(VALUE($E42)=3,1,0)+IF(VALUE($F42)=3,1,0)+IF(VALUE($G42)=3,1,0)</f>
        <v>0</v>
      </c>
      <c r="CK42" s="74">
        <f t="shared" ref="CK42:CK48" si="257">IF(VALUE($D42)=4,1,0)+IF(VALUE($E42)=4,1,0)+IF(VALUE($F42)=4,1,0)+IF(VALUE($G42)=4,1,0)</f>
        <v>0</v>
      </c>
      <c r="CL42" s="74">
        <f t="shared" ref="CL42:CL48" si="258">IF(VALUE($D42)=5,1,0)+IF(VALUE($E42)=5,1,0)+IF(VALUE($F42)=5,1,0)+IF(VALUE($G42)=5,1,0)</f>
        <v>0</v>
      </c>
      <c r="CM42" s="74">
        <f t="shared" ref="CM42:CM48" si="259">IF(VALUE($D42)=6,1,0)+IF(VALUE($E42)=6,1,0)+IF(VALUE($F42)=6,1,0)+IF(VALUE($G42)=6,1,0)</f>
        <v>0</v>
      </c>
      <c r="CN42" s="74">
        <f t="shared" ref="CN42:CN48" si="260">IF(VALUE($D42)=7,1,0)+IF(VALUE($E42)=7,1,0)+IF(VALUE($F42)=7,1,0)+IF(VALUE($G42)=7,1,0)</f>
        <v>0</v>
      </c>
      <c r="CO42" s="74">
        <f t="shared" ref="CO42:CO48" si="261">IF(VALUE($D42)=8,1,0)+IF(VALUE($E42)=8,1,0)+IF(VALUE($F42)=8,1,0)+IF(VALUE($G42)=8,1,0)</f>
        <v>0</v>
      </c>
      <c r="CP42" s="84">
        <f t="shared" ref="CP42:CP48" si="262">SUM(CH42:CO42)</f>
        <v>0</v>
      </c>
      <c r="CQ42" s="74">
        <f t="shared" ref="CQ42:CQ48" si="263">IF(MID(H42,1,1)="1",1,0)+IF(MID(I42,1,1)="1",1,0)+IF(MID(J42,1,1)="1",1,0)+IF(MID(K42,1,1)="1",1,0)+IF(MID(L42,1,1)="1",1,0)+IF(MID(M42,1,1)="1",1,0)+IF(MID(N42,1,1)="1",1,0)</f>
        <v>0</v>
      </c>
      <c r="CR42" s="74">
        <f t="shared" ref="CR42:CR48" si="264">IF(MID(H42,1,1)="2",1,0)+IF(MID(I42,1,1)="2",1,0)+IF(MID(J42,1,1)="2",1,0)+IF(MID(K42,1,1)="2",1,0)+IF(MID(L42,1,1)="2",1,0)+IF(MID(M42,1,1)="2",1,0)+IF(MID(N42,1,1)="2",1,0)</f>
        <v>0</v>
      </c>
      <c r="CS42" s="75">
        <f t="shared" ref="CS42:CS48" si="265">IF(MID(H42,1,1)="3",1,0)+IF(MID(I42,1,1)="3",1,0)+IF(MID(J42,1,1)="3",1,0)+IF(MID(K42,1,1)="3",1,0)+IF(MID(L42,1,1)="3",1,0)+IF(MID(M42,1,1)="3",1,0)+IF(MID(N42,1,1)="3",1,0)</f>
        <v>0</v>
      </c>
      <c r="CT42" s="74">
        <f t="shared" ref="CT42:CT48" si="266">IF(MID(H42,1,1)="4",1,0)+IF(MID(I42,1,1)="4",1,0)+IF(MID(J42,1,1)="4",1,0)+IF(MID(K42,1,1)="4",1,0)+IF(MID(L42,1,1)="4",1,0)+IF(MID(M42,1,1)="4",1,0)+IF(MID(N42,1,1)="4",1,0)</f>
        <v>0</v>
      </c>
      <c r="CU42" s="74">
        <f t="shared" ref="CU42:CU48" si="267">IF(MID(H42,1,1)="5",1,0)+IF(MID(I42,1,1)="5",1,0)+IF(MID(J42,1,1)="5",1,0)+IF(MID(K42,1,1)="5",1,0)+IF(MID(L42,1,1)="5",1,0)+IF(MID(M42,1,1)="5",1,0)+IF(MID(N42,1,1)="5",1,0)</f>
        <v>0</v>
      </c>
      <c r="CV42" s="74">
        <f t="shared" ref="CV42:CV48" si="268">IF(MID(H42,1,1)="6",1,0)+IF(MID(I42,1,1)="6",1,0)+IF(MID(J42,1,1)="6",1,0)+IF(MID(K42,1,1)="6",1,0)+IF(MID(L42,1,1)="6",1,0)+IF(MID(M42,1,1)="6",1,0)+IF(MID(N42,1,1)="6",1,0)</f>
        <v>0</v>
      </c>
      <c r="CW42" s="74">
        <f t="shared" ref="CW42:CW48" si="269">IF(MID(H42,1,1)="7",1,0)+IF(MID(I42,1,1)="7",1,0)+IF(MID(J42,1,1)="7",1,0)+IF(MID(K42,1,1)="7",1,0)+IF(MID(L42,1,1)="7",1,0)+IF(MID(M42,1,1)="7",1,0)+IF(MID(N42,1,1)="7",1,0)</f>
        <v>0</v>
      </c>
      <c r="CX42" s="74">
        <f t="shared" ref="CX42:CX48" si="270">IF(MID(H42,1,1)="8",1,0)+IF(MID(I42,1,1)="8",1,0)+IF(MID(J42,1,1)="8",1,0)+IF(MID(K42,1,1)="8",1,0)+IF(MID(L42,1,1)="8",1,0)+IF(MID(M42,1,1)="8",1,0)+IF(MID(N42,1,1)="8",1,0)</f>
        <v>0</v>
      </c>
      <c r="CY42" s="83">
        <f t="shared" ref="CY42:CY48" si="271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x14ac:dyDescent="0.2">
      <c r="A43" s="127" t="s">
        <v>221</v>
      </c>
      <c r="B43" s="121"/>
      <c r="C43" s="137"/>
      <c r="D43" s="128"/>
      <c r="E43" s="129"/>
      <c r="F43" s="129"/>
      <c r="G43" s="12"/>
      <c r="H43" s="128"/>
      <c r="I43" s="129"/>
      <c r="J43" s="129"/>
      <c r="K43" s="129"/>
      <c r="L43" s="129"/>
      <c r="M43" s="129"/>
      <c r="N43" s="12"/>
      <c r="O43" s="142"/>
      <c r="P43" s="142"/>
      <c r="Q43" s="128"/>
      <c r="R43" s="129"/>
      <c r="S43" s="129"/>
      <c r="T43" s="129"/>
      <c r="U43" s="129"/>
      <c r="V43" s="129"/>
      <c r="W43" s="12"/>
      <c r="X43" s="8"/>
      <c r="Y43" s="142">
        <f t="shared" si="220"/>
        <v>0</v>
      </c>
      <c r="Z43" s="9">
        <f t="shared" si="221"/>
        <v>0</v>
      </c>
      <c r="AA43" s="9">
        <f t="shared" si="222"/>
        <v>0</v>
      </c>
      <c r="AB43" s="9">
        <f t="shared" si="223"/>
        <v>0</v>
      </c>
      <c r="AC43" s="9">
        <f t="shared" si="224"/>
        <v>0</v>
      </c>
      <c r="AD43" s="232"/>
      <c r="AE43" s="232"/>
      <c r="AF43" s="232"/>
      <c r="AG43" s="69">
        <f t="shared" si="225"/>
        <v>0</v>
      </c>
      <c r="AH43" s="232"/>
      <c r="AI43" s="232"/>
      <c r="AJ43" s="232"/>
      <c r="AK43" s="69">
        <f t="shared" si="226"/>
        <v>0</v>
      </c>
      <c r="AL43" s="232"/>
      <c r="AM43" s="232"/>
      <c r="AN43" s="232"/>
      <c r="AO43" s="69">
        <f t="shared" si="227"/>
        <v>0</v>
      </c>
      <c r="AP43" s="232"/>
      <c r="AQ43" s="232"/>
      <c r="AR43" s="232"/>
      <c r="AS43" s="69">
        <f t="shared" si="228"/>
        <v>0</v>
      </c>
      <c r="AT43" s="232"/>
      <c r="AU43" s="232"/>
      <c r="AV43" s="232"/>
      <c r="AW43" s="69">
        <f t="shared" si="229"/>
        <v>0</v>
      </c>
      <c r="AX43" s="232"/>
      <c r="AY43" s="232"/>
      <c r="AZ43" s="232"/>
      <c r="BA43" s="69">
        <f t="shared" si="230"/>
        <v>0</v>
      </c>
      <c r="BB43" s="232"/>
      <c r="BC43" s="232"/>
      <c r="BD43" s="232"/>
      <c r="BE43" s="69">
        <f t="shared" si="231"/>
        <v>0</v>
      </c>
      <c r="BF43" s="232"/>
      <c r="BG43" s="232"/>
      <c r="BH43" s="232"/>
      <c r="BI43" s="69">
        <f t="shared" si="232"/>
        <v>0</v>
      </c>
      <c r="BJ43" s="63">
        <f t="shared" si="233"/>
        <v>0</v>
      </c>
      <c r="BK43" s="126" t="str">
        <f t="shared" si="234"/>
        <v/>
      </c>
      <c r="BL43" s="14">
        <f t="shared" si="235"/>
        <v>0</v>
      </c>
      <c r="BM43" s="14">
        <f t="shared" si="236"/>
        <v>0</v>
      </c>
      <c r="BN43" s="14">
        <f t="shared" si="237"/>
        <v>0</v>
      </c>
      <c r="BO43" s="14">
        <f t="shared" si="238"/>
        <v>0</v>
      </c>
      <c r="BP43" s="14">
        <f t="shared" si="239"/>
        <v>0</v>
      </c>
      <c r="BQ43" s="14">
        <f t="shared" si="240"/>
        <v>0</v>
      </c>
      <c r="BR43" s="14">
        <f t="shared" si="241"/>
        <v>0</v>
      </c>
      <c r="BS43" s="14">
        <f t="shared" si="242"/>
        <v>0</v>
      </c>
      <c r="BT43" s="90">
        <f t="shared" si="243"/>
        <v>0</v>
      </c>
      <c r="BW43" s="14">
        <f t="shared" si="244"/>
        <v>0</v>
      </c>
      <c r="BX43" s="14">
        <f t="shared" si="245"/>
        <v>0</v>
      </c>
      <c r="BY43" s="14">
        <f t="shared" si="246"/>
        <v>0</v>
      </c>
      <c r="BZ43" s="14">
        <f t="shared" si="247"/>
        <v>0</v>
      </c>
      <c r="CA43" s="14">
        <f t="shared" si="248"/>
        <v>0</v>
      </c>
      <c r="CB43" s="14">
        <f t="shared" si="249"/>
        <v>0</v>
      </c>
      <c r="CC43" s="14">
        <f t="shared" si="250"/>
        <v>0</v>
      </c>
      <c r="CD43" s="14">
        <f t="shared" si="251"/>
        <v>0</v>
      </c>
      <c r="CE43" s="201">
        <f t="shared" si="252"/>
        <v>0</v>
      </c>
      <c r="CF43" s="217">
        <f t="shared" si="253"/>
        <v>0</v>
      </c>
      <c r="CH43" s="74">
        <f t="shared" si="254"/>
        <v>0</v>
      </c>
      <c r="CI43" s="74">
        <f t="shared" si="255"/>
        <v>0</v>
      </c>
      <c r="CJ43" s="74">
        <f t="shared" si="256"/>
        <v>0</v>
      </c>
      <c r="CK43" s="74">
        <f t="shared" si="257"/>
        <v>0</v>
      </c>
      <c r="CL43" s="74">
        <f t="shared" si="258"/>
        <v>0</v>
      </c>
      <c r="CM43" s="74">
        <f t="shared" si="259"/>
        <v>0</v>
      </c>
      <c r="CN43" s="74">
        <f t="shared" si="260"/>
        <v>0</v>
      </c>
      <c r="CO43" s="74">
        <f t="shared" si="261"/>
        <v>0</v>
      </c>
      <c r="CP43" s="84">
        <f t="shared" si="262"/>
        <v>0</v>
      </c>
      <c r="CQ43" s="74">
        <f t="shared" si="263"/>
        <v>0</v>
      </c>
      <c r="CR43" s="74">
        <f t="shared" si="264"/>
        <v>0</v>
      </c>
      <c r="CS43" s="75">
        <f t="shared" si="265"/>
        <v>0</v>
      </c>
      <c r="CT43" s="74">
        <f t="shared" si="266"/>
        <v>0</v>
      </c>
      <c r="CU43" s="74">
        <f t="shared" si="267"/>
        <v>0</v>
      </c>
      <c r="CV43" s="74">
        <f t="shared" si="268"/>
        <v>0</v>
      </c>
      <c r="CW43" s="74">
        <f t="shared" si="269"/>
        <v>0</v>
      </c>
      <c r="CX43" s="74">
        <f t="shared" si="270"/>
        <v>0</v>
      </c>
      <c r="CY43" s="83">
        <f t="shared" si="271"/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x14ac:dyDescent="0.2">
      <c r="A44" s="127" t="s">
        <v>222</v>
      </c>
      <c r="B44" s="121"/>
      <c r="C44" s="137"/>
      <c r="D44" s="128"/>
      <c r="E44" s="129"/>
      <c r="F44" s="129"/>
      <c r="G44" s="12"/>
      <c r="H44" s="128"/>
      <c r="I44" s="129"/>
      <c r="J44" s="129"/>
      <c r="K44" s="129"/>
      <c r="L44" s="129"/>
      <c r="M44" s="129"/>
      <c r="N44" s="12"/>
      <c r="O44" s="142"/>
      <c r="P44" s="142"/>
      <c r="Q44" s="128"/>
      <c r="R44" s="129"/>
      <c r="S44" s="129"/>
      <c r="T44" s="129"/>
      <c r="U44" s="129"/>
      <c r="V44" s="129"/>
      <c r="W44" s="12"/>
      <c r="X44" s="8"/>
      <c r="Y44" s="142">
        <f t="shared" si="220"/>
        <v>0</v>
      </c>
      <c r="Z44" s="9">
        <f t="shared" si="221"/>
        <v>0</v>
      </c>
      <c r="AA44" s="9">
        <f t="shared" si="222"/>
        <v>0</v>
      </c>
      <c r="AB44" s="9">
        <f t="shared" si="223"/>
        <v>0</v>
      </c>
      <c r="AC44" s="9">
        <f t="shared" si="224"/>
        <v>0</v>
      </c>
      <c r="AD44" s="232"/>
      <c r="AE44" s="232"/>
      <c r="AF44" s="232"/>
      <c r="AG44" s="69">
        <f t="shared" si="225"/>
        <v>0</v>
      </c>
      <c r="AH44" s="232"/>
      <c r="AI44" s="232"/>
      <c r="AJ44" s="232"/>
      <c r="AK44" s="69">
        <f t="shared" si="226"/>
        <v>0</v>
      </c>
      <c r="AL44" s="232"/>
      <c r="AM44" s="232"/>
      <c r="AN44" s="232"/>
      <c r="AO44" s="69">
        <f t="shared" si="227"/>
        <v>0</v>
      </c>
      <c r="AP44" s="232"/>
      <c r="AQ44" s="232"/>
      <c r="AR44" s="232"/>
      <c r="AS44" s="69">
        <f t="shared" si="228"/>
        <v>0</v>
      </c>
      <c r="AT44" s="232"/>
      <c r="AU44" s="232"/>
      <c r="AV44" s="232"/>
      <c r="AW44" s="69">
        <f t="shared" si="229"/>
        <v>0</v>
      </c>
      <c r="AX44" s="232"/>
      <c r="AY44" s="232"/>
      <c r="AZ44" s="232"/>
      <c r="BA44" s="69">
        <f t="shared" si="230"/>
        <v>0</v>
      </c>
      <c r="BB44" s="232"/>
      <c r="BC44" s="232"/>
      <c r="BD44" s="232"/>
      <c r="BE44" s="69">
        <f t="shared" si="231"/>
        <v>0</v>
      </c>
      <c r="BF44" s="232"/>
      <c r="BG44" s="232"/>
      <c r="BH44" s="232"/>
      <c r="BI44" s="69">
        <f t="shared" si="232"/>
        <v>0</v>
      </c>
      <c r="BJ44" s="63">
        <f t="shared" si="233"/>
        <v>0</v>
      </c>
      <c r="BK44" s="126" t="str">
        <f t="shared" si="234"/>
        <v/>
      </c>
      <c r="BL44" s="14">
        <f t="shared" si="235"/>
        <v>0</v>
      </c>
      <c r="BM44" s="14">
        <f t="shared" si="236"/>
        <v>0</v>
      </c>
      <c r="BN44" s="14">
        <f t="shared" si="237"/>
        <v>0</v>
      </c>
      <c r="BO44" s="14">
        <f t="shared" si="238"/>
        <v>0</v>
      </c>
      <c r="BP44" s="14">
        <f t="shared" si="239"/>
        <v>0</v>
      </c>
      <c r="BQ44" s="14">
        <f t="shared" si="240"/>
        <v>0</v>
      </c>
      <c r="BR44" s="14">
        <f t="shared" si="241"/>
        <v>0</v>
      </c>
      <c r="BS44" s="14">
        <f t="shared" si="242"/>
        <v>0</v>
      </c>
      <c r="BT44" s="90">
        <f t="shared" si="243"/>
        <v>0</v>
      </c>
      <c r="BW44" s="14">
        <f t="shared" si="244"/>
        <v>0</v>
      </c>
      <c r="BX44" s="14">
        <f t="shared" si="245"/>
        <v>0</v>
      </c>
      <c r="BY44" s="14">
        <f t="shared" si="246"/>
        <v>0</v>
      </c>
      <c r="BZ44" s="14">
        <f t="shared" si="247"/>
        <v>0</v>
      </c>
      <c r="CA44" s="14">
        <f t="shared" si="248"/>
        <v>0</v>
      </c>
      <c r="CB44" s="14">
        <f t="shared" si="249"/>
        <v>0</v>
      </c>
      <c r="CC44" s="14">
        <f t="shared" si="250"/>
        <v>0</v>
      </c>
      <c r="CD44" s="14">
        <f t="shared" si="251"/>
        <v>0</v>
      </c>
      <c r="CE44" s="201">
        <f t="shared" si="252"/>
        <v>0</v>
      </c>
      <c r="CF44" s="217">
        <f t="shared" si="253"/>
        <v>0</v>
      </c>
      <c r="CH44" s="74">
        <f t="shared" si="254"/>
        <v>0</v>
      </c>
      <c r="CI44" s="74">
        <f t="shared" si="255"/>
        <v>0</v>
      </c>
      <c r="CJ44" s="74">
        <f t="shared" si="256"/>
        <v>0</v>
      </c>
      <c r="CK44" s="74">
        <f t="shared" si="257"/>
        <v>0</v>
      </c>
      <c r="CL44" s="74">
        <f t="shared" si="258"/>
        <v>0</v>
      </c>
      <c r="CM44" s="74">
        <f t="shared" si="259"/>
        <v>0</v>
      </c>
      <c r="CN44" s="74">
        <f t="shared" si="260"/>
        <v>0</v>
      </c>
      <c r="CO44" s="74">
        <f t="shared" si="261"/>
        <v>0</v>
      </c>
      <c r="CP44" s="84">
        <f t="shared" si="262"/>
        <v>0</v>
      </c>
      <c r="CQ44" s="74">
        <f t="shared" si="263"/>
        <v>0</v>
      </c>
      <c r="CR44" s="74">
        <f t="shared" si="264"/>
        <v>0</v>
      </c>
      <c r="CS44" s="75">
        <f t="shared" si="265"/>
        <v>0</v>
      </c>
      <c r="CT44" s="74">
        <f t="shared" si="266"/>
        <v>0</v>
      </c>
      <c r="CU44" s="74">
        <f t="shared" si="267"/>
        <v>0</v>
      </c>
      <c r="CV44" s="74">
        <f t="shared" si="268"/>
        <v>0</v>
      </c>
      <c r="CW44" s="74">
        <f t="shared" si="269"/>
        <v>0</v>
      </c>
      <c r="CX44" s="74">
        <f t="shared" si="270"/>
        <v>0</v>
      </c>
      <c r="CY44" s="83">
        <f t="shared" si="271"/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x14ac:dyDescent="0.2">
      <c r="A45" s="127" t="s">
        <v>223</v>
      </c>
      <c r="B45" s="121"/>
      <c r="C45" s="137"/>
      <c r="D45" s="128"/>
      <c r="E45" s="129"/>
      <c r="F45" s="129"/>
      <c r="G45" s="12"/>
      <c r="H45" s="128"/>
      <c r="I45" s="129"/>
      <c r="J45" s="129"/>
      <c r="K45" s="129"/>
      <c r="L45" s="129"/>
      <c r="M45" s="129"/>
      <c r="N45" s="12"/>
      <c r="O45" s="142"/>
      <c r="P45" s="142"/>
      <c r="Q45" s="128"/>
      <c r="R45" s="129"/>
      <c r="S45" s="129"/>
      <c r="T45" s="129"/>
      <c r="U45" s="129"/>
      <c r="V45" s="129"/>
      <c r="W45" s="12"/>
      <c r="X45" s="8"/>
      <c r="Y45" s="142">
        <f t="shared" ref="Y45" si="272">CEILING(X45/$BR$7,0.25)</f>
        <v>0</v>
      </c>
      <c r="Z45" s="9">
        <f t="shared" ref="Z45" si="273">AD45*$BL$5+AH45*$BM$5+AL45*$BN$5+AP45*$BO$5+AT45*$BP$5+AX45*$BQ$5+BB45*$BR$5+BF45*$BS$5</f>
        <v>0</v>
      </c>
      <c r="AA45" s="9">
        <f t="shared" ref="AA45" si="274">AE45*$BL$5+AI45*$BM$5+AM45*$BN$5+AQ45*$BO$5+AU45*$BP$5+AY45*$BQ$5+BC45*$BR$5+BG45*$BS$5</f>
        <v>0</v>
      </c>
      <c r="AB45" s="9">
        <f t="shared" ref="AB45" si="275">AF45*$BL$5+AJ45*$BM$5+AN45*$BN$5+AR45*$BO$5+AV45*$BP$5+AZ45*$BQ$5+BD45*$BR$5+BH45*$BS$5</f>
        <v>0</v>
      </c>
      <c r="AC45" s="9">
        <f t="shared" ref="AC45" si="276">X45-(Z45+AA45+AB45)</f>
        <v>0</v>
      </c>
      <c r="AD45" s="232"/>
      <c r="AE45" s="232"/>
      <c r="AF45" s="232"/>
      <c r="AG45" s="69">
        <f t="shared" ref="AG45" si="277">BL45</f>
        <v>0</v>
      </c>
      <c r="AH45" s="232"/>
      <c r="AI45" s="232"/>
      <c r="AJ45" s="232"/>
      <c r="AK45" s="69">
        <f t="shared" ref="AK45" si="278">BM45</f>
        <v>0</v>
      </c>
      <c r="AL45" s="232"/>
      <c r="AM45" s="232"/>
      <c r="AN45" s="232"/>
      <c r="AO45" s="69">
        <f t="shared" ref="AO45" si="279">BN45</f>
        <v>0</v>
      </c>
      <c r="AP45" s="232"/>
      <c r="AQ45" s="232"/>
      <c r="AR45" s="232"/>
      <c r="AS45" s="69">
        <f t="shared" ref="AS45" si="280">BO45</f>
        <v>0</v>
      </c>
      <c r="AT45" s="232"/>
      <c r="AU45" s="232"/>
      <c r="AV45" s="232"/>
      <c r="AW45" s="69">
        <f t="shared" ref="AW45" si="281">BP45</f>
        <v>0</v>
      </c>
      <c r="AX45" s="232"/>
      <c r="AY45" s="232"/>
      <c r="AZ45" s="232"/>
      <c r="BA45" s="69">
        <f t="shared" ref="BA45" si="282">BQ45</f>
        <v>0</v>
      </c>
      <c r="BB45" s="232"/>
      <c r="BC45" s="232"/>
      <c r="BD45" s="232"/>
      <c r="BE45" s="69">
        <f t="shared" ref="BE45" si="283">BR45</f>
        <v>0</v>
      </c>
      <c r="BF45" s="232"/>
      <c r="BG45" s="232"/>
      <c r="BH45" s="232"/>
      <c r="BI45" s="69">
        <f t="shared" ref="BI45" si="284">BS45</f>
        <v>0</v>
      </c>
      <c r="BJ45" s="63">
        <f t="shared" ref="BJ45" si="285">IF(ISERROR(AC45/X45),0,AC45/X45)</f>
        <v>0</v>
      </c>
      <c r="BK45" s="126" t="str">
        <f t="shared" ref="BK45" si="286">IF(ISERROR(SEARCH("в",A45)),"",1)</f>
        <v/>
      </c>
      <c r="BL45" s="14">
        <f t="shared" ref="BL45" si="287">IF(AND(BK45&lt;$CF45,$CE45&lt;&gt;$Y45,BW45=$CF45),BW45+$Y45-$CE45,BW45)</f>
        <v>0</v>
      </c>
      <c r="BM45" s="14">
        <f t="shared" ref="BM45" si="288">IF(AND(BL45&lt;$CF45,$CE45&lt;&gt;$Y45,BX45=$CF45),BX45+$Y45-$CE45,BX45)</f>
        <v>0</v>
      </c>
      <c r="BN45" s="14">
        <f t="shared" ref="BN45" si="289">IF(AND(BM45&lt;$CF45,$CE45&lt;&gt;$Y45,BY45=$CF45),BY45+$Y45-$CE45,BY45)</f>
        <v>0</v>
      </c>
      <c r="BO45" s="14">
        <f t="shared" ref="BO45" si="290">IF(AND(BN45&lt;$CF45,$CE45&lt;&gt;$Y45,BZ45=$CF45),BZ45+$Y45-$CE45,BZ45)</f>
        <v>0</v>
      </c>
      <c r="BP45" s="14">
        <f t="shared" ref="BP45" si="291">IF(AND(BO45&lt;$CF45,$CE45&lt;&gt;$Y45,CA45=$CF45),CA45+$Y45-$CE45,CA45)</f>
        <v>0</v>
      </c>
      <c r="BQ45" s="14">
        <f t="shared" ref="BQ45" si="292">IF(AND(BP45&lt;$CF45,$CE45&lt;&gt;$Y45,CB45=$CF45),CB45+$Y45-$CE45,CB45)</f>
        <v>0</v>
      </c>
      <c r="BR45" s="14">
        <f t="shared" ref="BR45" si="293">IF(AND(BQ45&lt;$CF45,$CE45&lt;&gt;$Y45,CC45=$CF45),CC45+$Y45-$CE45,CC45)</f>
        <v>0</v>
      </c>
      <c r="BS45" s="14">
        <f t="shared" ref="BS45" si="294">IF(AND(BR45&lt;$CF45,$CE45&lt;&gt;$Y45,CD45=$CF45),CD45+$Y45-$CE45,CD45)</f>
        <v>0</v>
      </c>
      <c r="BT45" s="90">
        <f t="shared" ref="BT45" si="295">SUM(BL45:BS45)</f>
        <v>0</v>
      </c>
      <c r="BW45" s="14">
        <f t="shared" ref="BW45" si="296">IF($DC45=0,0,ROUND(4*$Y45*SUM(AD45:AF45)/$DC45,0)/4)</f>
        <v>0</v>
      </c>
      <c r="BX45" s="14">
        <f t="shared" ref="BX45" si="297">IF($DC45=0,0,ROUND(4*$Y45*SUM(AH45:AJ45)/$DC45,0)/4)</f>
        <v>0</v>
      </c>
      <c r="BY45" s="14">
        <f t="shared" ref="BY45" si="298">IF($DC45=0,0,ROUND(4*$Y45*SUM(AL45:AN45)/$DC45,0)/4)</f>
        <v>0</v>
      </c>
      <c r="BZ45" s="14">
        <f t="shared" ref="BZ45" si="299">IF($DC45=0,0,ROUND(4*$Y45*SUM(AP45:AR45)/$DC45,0)/4)</f>
        <v>0</v>
      </c>
      <c r="CA45" s="14">
        <f t="shared" ref="CA45" si="300">IF($DC45=0,0,ROUND(4*$Y45*SUM(AT45:AV45)/$DC45,0)/4)</f>
        <v>0</v>
      </c>
      <c r="CB45" s="14">
        <f t="shared" ref="CB45" si="301">IF($DC45=0,0,ROUND(4*$Y45*(SUM(AX45:AZ45))/$DC45,0)/4)</f>
        <v>0</v>
      </c>
      <c r="CC45" s="14">
        <f t="shared" ref="CC45" si="302">IF($DC45=0,0,ROUND(4*$Y45*(SUM(BB45:BD45))/$DC45,0)/4)</f>
        <v>0</v>
      </c>
      <c r="CD45" s="14">
        <f t="shared" ref="CD45" si="303">IF($DC45=0,0,ROUND(4*$Y45*(SUM(BF45:BH45))/$DC45,0)/4)</f>
        <v>0</v>
      </c>
      <c r="CE45" s="201">
        <f t="shared" ref="CE45" si="304">SUM(BW45:CD45)</f>
        <v>0</v>
      </c>
      <c r="CF45" s="217">
        <f t="shared" ref="CF45" si="305">MAX(BW45:CD45)</f>
        <v>0</v>
      </c>
      <c r="CH45" s="74">
        <f t="shared" si="254"/>
        <v>0</v>
      </c>
      <c r="CI45" s="74">
        <f t="shared" si="255"/>
        <v>0</v>
      </c>
      <c r="CJ45" s="74">
        <f t="shared" si="256"/>
        <v>0</v>
      </c>
      <c r="CK45" s="74">
        <f t="shared" si="257"/>
        <v>0</v>
      </c>
      <c r="CL45" s="74">
        <f t="shared" si="258"/>
        <v>0</v>
      </c>
      <c r="CM45" s="74">
        <f t="shared" si="259"/>
        <v>0</v>
      </c>
      <c r="CN45" s="74">
        <f t="shared" si="260"/>
        <v>0</v>
      </c>
      <c r="CO45" s="74">
        <f t="shared" si="261"/>
        <v>0</v>
      </c>
      <c r="CP45" s="84">
        <f t="shared" ref="CP45" si="306">SUM(CH45:CO45)</f>
        <v>0</v>
      </c>
      <c r="CQ45" s="74">
        <f t="shared" ref="CQ45" si="307">IF(MID(H45,1,1)="1",1,0)+IF(MID(I45,1,1)="1",1,0)+IF(MID(J45,1,1)="1",1,0)+IF(MID(K45,1,1)="1",1,0)+IF(MID(L45,1,1)="1",1,0)+IF(MID(M45,1,1)="1",1,0)+IF(MID(N45,1,1)="1",1,0)</f>
        <v>0</v>
      </c>
      <c r="CR45" s="74">
        <f t="shared" ref="CR45" si="308">IF(MID(H45,1,1)="2",1,0)+IF(MID(I45,1,1)="2",1,0)+IF(MID(J45,1,1)="2",1,0)+IF(MID(K45,1,1)="2",1,0)+IF(MID(L45,1,1)="2",1,0)+IF(MID(M45,1,1)="2",1,0)+IF(MID(N45,1,1)="2",1,0)</f>
        <v>0</v>
      </c>
      <c r="CS45" s="75">
        <f t="shared" ref="CS45" si="309">IF(MID(H45,1,1)="3",1,0)+IF(MID(I45,1,1)="3",1,0)+IF(MID(J45,1,1)="3",1,0)+IF(MID(K45,1,1)="3",1,0)+IF(MID(L45,1,1)="3",1,0)+IF(MID(M45,1,1)="3",1,0)+IF(MID(N45,1,1)="3",1,0)</f>
        <v>0</v>
      </c>
      <c r="CT45" s="74">
        <f t="shared" ref="CT45" si="310">IF(MID(H45,1,1)="4",1,0)+IF(MID(I45,1,1)="4",1,0)+IF(MID(J45,1,1)="4",1,0)+IF(MID(K45,1,1)="4",1,0)+IF(MID(L45,1,1)="4",1,0)+IF(MID(M45,1,1)="4",1,0)+IF(MID(N45,1,1)="4",1,0)</f>
        <v>0</v>
      </c>
      <c r="CU45" s="74">
        <f t="shared" ref="CU45" si="311">IF(MID(H45,1,1)="5",1,0)+IF(MID(I45,1,1)="5",1,0)+IF(MID(J45,1,1)="5",1,0)+IF(MID(K45,1,1)="5",1,0)+IF(MID(L45,1,1)="5",1,0)+IF(MID(M45,1,1)="5",1,0)+IF(MID(N45,1,1)="5",1,0)</f>
        <v>0</v>
      </c>
      <c r="CV45" s="74">
        <f t="shared" ref="CV45" si="312">IF(MID(H45,1,1)="6",1,0)+IF(MID(I45,1,1)="6",1,0)+IF(MID(J45,1,1)="6",1,0)+IF(MID(K45,1,1)="6",1,0)+IF(MID(L45,1,1)="6",1,0)+IF(MID(M45,1,1)="6",1,0)+IF(MID(N45,1,1)="6",1,0)</f>
        <v>0</v>
      </c>
      <c r="CW45" s="74">
        <f t="shared" ref="CW45" si="313">IF(MID(H45,1,1)="7",1,0)+IF(MID(I45,1,1)="7",1,0)+IF(MID(J45,1,1)="7",1,0)+IF(MID(K45,1,1)="7",1,0)+IF(MID(L45,1,1)="7",1,0)+IF(MID(M45,1,1)="7",1,0)+IF(MID(N45,1,1)="7",1,0)</f>
        <v>0</v>
      </c>
      <c r="CX45" s="74">
        <f t="shared" ref="CX45" si="314">IF(MID(H45,1,1)="8",1,0)+IF(MID(I45,1,1)="8",1,0)+IF(MID(J45,1,1)="8",1,0)+IF(MID(K45,1,1)="8",1,0)+IF(MID(L45,1,1)="8",1,0)+IF(MID(M45,1,1)="8",1,0)+IF(MID(N45,1,1)="8",1,0)</f>
        <v>0</v>
      </c>
      <c r="CY45" s="83">
        <f t="shared" ref="CY45" si="315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x14ac:dyDescent="0.2">
      <c r="A46" s="127" t="s">
        <v>224</v>
      </c>
      <c r="B46" s="121"/>
      <c r="C46" s="137"/>
      <c r="D46" s="128"/>
      <c r="E46" s="129"/>
      <c r="F46" s="129"/>
      <c r="G46" s="12"/>
      <c r="H46" s="128"/>
      <c r="I46" s="129"/>
      <c r="J46" s="129"/>
      <c r="K46" s="129"/>
      <c r="L46" s="129"/>
      <c r="M46" s="129"/>
      <c r="N46" s="12"/>
      <c r="O46" s="142"/>
      <c r="P46" s="142"/>
      <c r="Q46" s="128"/>
      <c r="R46" s="129"/>
      <c r="S46" s="129"/>
      <c r="T46" s="129"/>
      <c r="U46" s="129"/>
      <c r="V46" s="129"/>
      <c r="W46" s="12"/>
      <c r="X46" s="8"/>
      <c r="Y46" s="142">
        <f t="shared" ref="Y46:Y47" si="316">CEILING(X46/$BR$7,0.25)</f>
        <v>0</v>
      </c>
      <c r="Z46" s="9">
        <f t="shared" ref="Z46:Z47" si="317">AD46*$BL$5+AH46*$BM$5+AL46*$BN$5+AP46*$BO$5+AT46*$BP$5+AX46*$BQ$5+BB46*$BR$5+BF46*$BS$5</f>
        <v>0</v>
      </c>
      <c r="AA46" s="9">
        <f t="shared" ref="AA46:AA47" si="318">AE46*$BL$5+AI46*$BM$5+AM46*$BN$5+AQ46*$BO$5+AU46*$BP$5+AY46*$BQ$5+BC46*$BR$5+BG46*$BS$5</f>
        <v>0</v>
      </c>
      <c r="AB46" s="9">
        <f t="shared" ref="AB46:AB47" si="319">AF46*$BL$5+AJ46*$BM$5+AN46*$BN$5+AR46*$BO$5+AV46*$BP$5+AZ46*$BQ$5+BD46*$BR$5+BH46*$BS$5</f>
        <v>0</v>
      </c>
      <c r="AC46" s="9">
        <f t="shared" ref="AC46:AC47" si="320">X46-(Z46+AA46+AB46)</f>
        <v>0</v>
      </c>
      <c r="AD46" s="232"/>
      <c r="AE46" s="232"/>
      <c r="AF46" s="232"/>
      <c r="AG46" s="69">
        <f t="shared" ref="AG46:AG47" si="321">BL46</f>
        <v>0</v>
      </c>
      <c r="AH46" s="232"/>
      <c r="AI46" s="232"/>
      <c r="AJ46" s="232"/>
      <c r="AK46" s="69">
        <f t="shared" ref="AK46:AK47" si="322">BM46</f>
        <v>0</v>
      </c>
      <c r="AL46" s="232"/>
      <c r="AM46" s="232"/>
      <c r="AN46" s="232"/>
      <c r="AO46" s="69">
        <f t="shared" ref="AO46:AO47" si="323">BN46</f>
        <v>0</v>
      </c>
      <c r="AP46" s="232"/>
      <c r="AQ46" s="232"/>
      <c r="AR46" s="232"/>
      <c r="AS46" s="69">
        <f t="shared" ref="AS46:AS47" si="324">BO46</f>
        <v>0</v>
      </c>
      <c r="AT46" s="232"/>
      <c r="AU46" s="232"/>
      <c r="AV46" s="232"/>
      <c r="AW46" s="69">
        <f t="shared" ref="AW46:AW47" si="325">BP46</f>
        <v>0</v>
      </c>
      <c r="AX46" s="232"/>
      <c r="AY46" s="232"/>
      <c r="AZ46" s="232"/>
      <c r="BA46" s="69">
        <f t="shared" ref="BA46:BA47" si="326">BQ46</f>
        <v>0</v>
      </c>
      <c r="BB46" s="232"/>
      <c r="BC46" s="232"/>
      <c r="BD46" s="232"/>
      <c r="BE46" s="69">
        <f t="shared" ref="BE46:BE47" si="327">BR46</f>
        <v>0</v>
      </c>
      <c r="BF46" s="232"/>
      <c r="BG46" s="232"/>
      <c r="BH46" s="232"/>
      <c r="BI46" s="69">
        <f t="shared" ref="BI46:BI47" si="328">BS46</f>
        <v>0</v>
      </c>
      <c r="BJ46" s="63">
        <f t="shared" ref="BJ46:BJ47" si="329">IF(ISERROR(AC46/X46),0,AC46/X46)</f>
        <v>0</v>
      </c>
      <c r="BK46" s="126" t="str">
        <f t="shared" ref="BK46:BK47" si="330">IF(ISERROR(SEARCH("в",A46)),"",1)</f>
        <v/>
      </c>
      <c r="BL46" s="14">
        <f t="shared" ref="BL46:BL47" si="331">IF(AND(BK46&lt;$CF46,$CE46&lt;&gt;$Y46,BW46=$CF46),BW46+$Y46-$CE46,BW46)</f>
        <v>0</v>
      </c>
      <c r="BM46" s="14">
        <f t="shared" ref="BM46:BM47" si="332">IF(AND(BL46&lt;$CF46,$CE46&lt;&gt;$Y46,BX46=$CF46),BX46+$Y46-$CE46,BX46)</f>
        <v>0</v>
      </c>
      <c r="BN46" s="14">
        <f t="shared" ref="BN46:BN47" si="333">IF(AND(BM46&lt;$CF46,$CE46&lt;&gt;$Y46,BY46=$CF46),BY46+$Y46-$CE46,BY46)</f>
        <v>0</v>
      </c>
      <c r="BO46" s="14">
        <f t="shared" ref="BO46:BO47" si="334">IF(AND(BN46&lt;$CF46,$CE46&lt;&gt;$Y46,BZ46=$CF46),BZ46+$Y46-$CE46,BZ46)</f>
        <v>0</v>
      </c>
      <c r="BP46" s="14">
        <f t="shared" ref="BP46:BP47" si="335">IF(AND(BO46&lt;$CF46,$CE46&lt;&gt;$Y46,CA46=$CF46),CA46+$Y46-$CE46,CA46)</f>
        <v>0</v>
      </c>
      <c r="BQ46" s="14">
        <f t="shared" ref="BQ46:BQ47" si="336">IF(AND(BP46&lt;$CF46,$CE46&lt;&gt;$Y46,CB46=$CF46),CB46+$Y46-$CE46,CB46)</f>
        <v>0</v>
      </c>
      <c r="BR46" s="14">
        <f t="shared" ref="BR46:BR47" si="337">IF(AND(BQ46&lt;$CF46,$CE46&lt;&gt;$Y46,CC46=$CF46),CC46+$Y46-$CE46,CC46)</f>
        <v>0</v>
      </c>
      <c r="BS46" s="14">
        <f t="shared" ref="BS46:BS47" si="338">IF(AND(BR46&lt;$CF46,$CE46&lt;&gt;$Y46,CD46=$CF46),CD46+$Y46-$CE46,CD46)</f>
        <v>0</v>
      </c>
      <c r="BT46" s="90">
        <f t="shared" ref="BT46:BT47" si="339">SUM(BL46:BS46)</f>
        <v>0</v>
      </c>
      <c r="BW46" s="14">
        <f t="shared" ref="BW46:BW47" si="340">IF($DC46=0,0,ROUND(4*$Y46*SUM(AD46:AF46)/$DC46,0)/4)</f>
        <v>0</v>
      </c>
      <c r="BX46" s="14">
        <f t="shared" ref="BX46:BX47" si="341">IF($DC46=0,0,ROUND(4*$Y46*SUM(AH46:AJ46)/$DC46,0)/4)</f>
        <v>0</v>
      </c>
      <c r="BY46" s="14">
        <f t="shared" ref="BY46:BY47" si="342">IF($DC46=0,0,ROUND(4*$Y46*SUM(AL46:AN46)/$DC46,0)/4)</f>
        <v>0</v>
      </c>
      <c r="BZ46" s="14">
        <f t="shared" ref="BZ46:BZ47" si="343">IF($DC46=0,0,ROUND(4*$Y46*SUM(AP46:AR46)/$DC46,0)/4)</f>
        <v>0</v>
      </c>
      <c r="CA46" s="14">
        <f t="shared" ref="CA46:CA47" si="344">IF($DC46=0,0,ROUND(4*$Y46*SUM(AT46:AV46)/$DC46,0)/4)</f>
        <v>0</v>
      </c>
      <c r="CB46" s="14">
        <f t="shared" ref="CB46:CB47" si="345">IF($DC46=0,0,ROUND(4*$Y46*(SUM(AX46:AZ46))/$DC46,0)/4)</f>
        <v>0</v>
      </c>
      <c r="CC46" s="14">
        <f t="shared" ref="CC46:CC47" si="346">IF($DC46=0,0,ROUND(4*$Y46*(SUM(BB46:BD46))/$DC46,0)/4)</f>
        <v>0</v>
      </c>
      <c r="CD46" s="14">
        <f t="shared" ref="CD46:CD47" si="347">IF($DC46=0,0,ROUND(4*$Y46*(SUM(BF46:BH46))/$DC46,0)/4)</f>
        <v>0</v>
      </c>
      <c r="CE46" s="201">
        <f t="shared" ref="CE46:CE47" si="348">SUM(BW46:CD46)</f>
        <v>0</v>
      </c>
      <c r="CF46" s="217">
        <f t="shared" ref="CF46:CF47" si="349">MAX(BW46:CD46)</f>
        <v>0</v>
      </c>
      <c r="CH46" s="74">
        <f t="shared" si="254"/>
        <v>0</v>
      </c>
      <c r="CI46" s="74">
        <f t="shared" si="255"/>
        <v>0</v>
      </c>
      <c r="CJ46" s="74">
        <f t="shared" si="256"/>
        <v>0</v>
      </c>
      <c r="CK46" s="74">
        <f t="shared" si="257"/>
        <v>0</v>
      </c>
      <c r="CL46" s="74">
        <f t="shared" si="258"/>
        <v>0</v>
      </c>
      <c r="CM46" s="74">
        <f t="shared" si="259"/>
        <v>0</v>
      </c>
      <c r="CN46" s="74">
        <f t="shared" si="260"/>
        <v>0</v>
      </c>
      <c r="CO46" s="74">
        <f t="shared" si="261"/>
        <v>0</v>
      </c>
      <c r="CP46" s="84">
        <f t="shared" ref="CP46:CP47" si="350">SUM(CH46:CO46)</f>
        <v>0</v>
      </c>
      <c r="CQ46" s="74">
        <f t="shared" ref="CQ46:CQ47" si="351">IF(MID(H46,1,1)="1",1,0)+IF(MID(I46,1,1)="1",1,0)+IF(MID(J46,1,1)="1",1,0)+IF(MID(K46,1,1)="1",1,0)+IF(MID(L46,1,1)="1",1,0)+IF(MID(M46,1,1)="1",1,0)+IF(MID(N46,1,1)="1",1,0)</f>
        <v>0</v>
      </c>
      <c r="CR46" s="74">
        <f t="shared" ref="CR46:CR47" si="352">IF(MID(H46,1,1)="2",1,0)+IF(MID(I46,1,1)="2",1,0)+IF(MID(J46,1,1)="2",1,0)+IF(MID(K46,1,1)="2",1,0)+IF(MID(L46,1,1)="2",1,0)+IF(MID(M46,1,1)="2",1,0)+IF(MID(N46,1,1)="2",1,0)</f>
        <v>0</v>
      </c>
      <c r="CS46" s="75">
        <f t="shared" ref="CS46:CS47" si="353">IF(MID(H46,1,1)="3",1,0)+IF(MID(I46,1,1)="3",1,0)+IF(MID(J46,1,1)="3",1,0)+IF(MID(K46,1,1)="3",1,0)+IF(MID(L46,1,1)="3",1,0)+IF(MID(M46,1,1)="3",1,0)+IF(MID(N46,1,1)="3",1,0)</f>
        <v>0</v>
      </c>
      <c r="CT46" s="74">
        <f t="shared" ref="CT46:CT47" si="354">IF(MID(H46,1,1)="4",1,0)+IF(MID(I46,1,1)="4",1,0)+IF(MID(J46,1,1)="4",1,0)+IF(MID(K46,1,1)="4",1,0)+IF(MID(L46,1,1)="4",1,0)+IF(MID(M46,1,1)="4",1,0)+IF(MID(N46,1,1)="4",1,0)</f>
        <v>0</v>
      </c>
      <c r="CU46" s="74">
        <f t="shared" ref="CU46:CU47" si="355">IF(MID(H46,1,1)="5",1,0)+IF(MID(I46,1,1)="5",1,0)+IF(MID(J46,1,1)="5",1,0)+IF(MID(K46,1,1)="5",1,0)+IF(MID(L46,1,1)="5",1,0)+IF(MID(M46,1,1)="5",1,0)+IF(MID(N46,1,1)="5",1,0)</f>
        <v>0</v>
      </c>
      <c r="CV46" s="74">
        <f t="shared" ref="CV46:CV47" si="356">IF(MID(H46,1,1)="6",1,0)+IF(MID(I46,1,1)="6",1,0)+IF(MID(J46,1,1)="6",1,0)+IF(MID(K46,1,1)="6",1,0)+IF(MID(L46,1,1)="6",1,0)+IF(MID(M46,1,1)="6",1,0)+IF(MID(N46,1,1)="6",1,0)</f>
        <v>0</v>
      </c>
      <c r="CW46" s="74">
        <f t="shared" ref="CW46:CW47" si="357">IF(MID(H46,1,1)="7",1,0)+IF(MID(I46,1,1)="7",1,0)+IF(MID(J46,1,1)="7",1,0)+IF(MID(K46,1,1)="7",1,0)+IF(MID(L46,1,1)="7",1,0)+IF(MID(M46,1,1)="7",1,0)+IF(MID(N46,1,1)="7",1,0)</f>
        <v>0</v>
      </c>
      <c r="CX46" s="74">
        <f t="shared" ref="CX46:CX47" si="358">IF(MID(H46,1,1)="8",1,0)+IF(MID(I46,1,1)="8",1,0)+IF(MID(J46,1,1)="8",1,0)+IF(MID(K46,1,1)="8",1,0)+IF(MID(L46,1,1)="8",1,0)+IF(MID(M46,1,1)="8",1,0)+IF(MID(N46,1,1)="8",1,0)</f>
        <v>0</v>
      </c>
      <c r="CY46" s="83">
        <f t="shared" ref="CY46:CY47" si="359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x14ac:dyDescent="0.2">
      <c r="A47" s="127" t="s">
        <v>225</v>
      </c>
      <c r="B47" s="121"/>
      <c r="C47" s="137"/>
      <c r="D47" s="128"/>
      <c r="E47" s="129"/>
      <c r="F47" s="129"/>
      <c r="G47" s="12"/>
      <c r="H47" s="128"/>
      <c r="I47" s="129"/>
      <c r="J47" s="129"/>
      <c r="K47" s="129"/>
      <c r="L47" s="129"/>
      <c r="M47" s="129"/>
      <c r="N47" s="12"/>
      <c r="O47" s="142"/>
      <c r="P47" s="142"/>
      <c r="Q47" s="128"/>
      <c r="R47" s="129"/>
      <c r="S47" s="129"/>
      <c r="T47" s="129"/>
      <c r="U47" s="129"/>
      <c r="V47" s="129"/>
      <c r="W47" s="12"/>
      <c r="X47" s="8"/>
      <c r="Y47" s="142">
        <f t="shared" si="316"/>
        <v>0</v>
      </c>
      <c r="Z47" s="9">
        <f t="shared" si="317"/>
        <v>0</v>
      </c>
      <c r="AA47" s="9">
        <f t="shared" si="318"/>
        <v>0</v>
      </c>
      <c r="AB47" s="9">
        <f t="shared" si="319"/>
        <v>0</v>
      </c>
      <c r="AC47" s="9">
        <f t="shared" si="320"/>
        <v>0</v>
      </c>
      <c r="AD47" s="232"/>
      <c r="AE47" s="232"/>
      <c r="AF47" s="232"/>
      <c r="AG47" s="69">
        <f t="shared" si="321"/>
        <v>0</v>
      </c>
      <c r="AH47" s="232"/>
      <c r="AI47" s="232"/>
      <c r="AJ47" s="232"/>
      <c r="AK47" s="69">
        <f t="shared" si="322"/>
        <v>0</v>
      </c>
      <c r="AL47" s="232"/>
      <c r="AM47" s="232"/>
      <c r="AN47" s="232"/>
      <c r="AO47" s="69">
        <f t="shared" si="323"/>
        <v>0</v>
      </c>
      <c r="AP47" s="232"/>
      <c r="AQ47" s="232"/>
      <c r="AR47" s="232"/>
      <c r="AS47" s="69">
        <f t="shared" si="324"/>
        <v>0</v>
      </c>
      <c r="AT47" s="232"/>
      <c r="AU47" s="232"/>
      <c r="AV47" s="232"/>
      <c r="AW47" s="69">
        <f t="shared" si="325"/>
        <v>0</v>
      </c>
      <c r="AX47" s="232"/>
      <c r="AY47" s="232"/>
      <c r="AZ47" s="232"/>
      <c r="BA47" s="69">
        <f t="shared" si="326"/>
        <v>0</v>
      </c>
      <c r="BB47" s="232"/>
      <c r="BC47" s="232"/>
      <c r="BD47" s="232"/>
      <c r="BE47" s="69">
        <f t="shared" si="327"/>
        <v>0</v>
      </c>
      <c r="BF47" s="232"/>
      <c r="BG47" s="232"/>
      <c r="BH47" s="232"/>
      <c r="BI47" s="69">
        <f t="shared" si="328"/>
        <v>0</v>
      </c>
      <c r="BJ47" s="63">
        <f t="shared" si="329"/>
        <v>0</v>
      </c>
      <c r="BK47" s="126" t="str">
        <f t="shared" si="330"/>
        <v/>
      </c>
      <c r="BL47" s="14">
        <f t="shared" si="331"/>
        <v>0</v>
      </c>
      <c r="BM47" s="14">
        <f t="shared" si="332"/>
        <v>0</v>
      </c>
      <c r="BN47" s="14">
        <f t="shared" si="333"/>
        <v>0</v>
      </c>
      <c r="BO47" s="14">
        <f t="shared" si="334"/>
        <v>0</v>
      </c>
      <c r="BP47" s="14">
        <f t="shared" si="335"/>
        <v>0</v>
      </c>
      <c r="BQ47" s="14">
        <f t="shared" si="336"/>
        <v>0</v>
      </c>
      <c r="BR47" s="14">
        <f t="shared" si="337"/>
        <v>0</v>
      </c>
      <c r="BS47" s="14">
        <f t="shared" si="338"/>
        <v>0</v>
      </c>
      <c r="BT47" s="90">
        <f t="shared" si="339"/>
        <v>0</v>
      </c>
      <c r="BW47" s="14">
        <f t="shared" si="340"/>
        <v>0</v>
      </c>
      <c r="BX47" s="14">
        <f t="shared" si="341"/>
        <v>0</v>
      </c>
      <c r="BY47" s="14">
        <f t="shared" si="342"/>
        <v>0</v>
      </c>
      <c r="BZ47" s="14">
        <f t="shared" si="343"/>
        <v>0</v>
      </c>
      <c r="CA47" s="14">
        <f t="shared" si="344"/>
        <v>0</v>
      </c>
      <c r="CB47" s="14">
        <f t="shared" si="345"/>
        <v>0</v>
      </c>
      <c r="CC47" s="14">
        <f t="shared" si="346"/>
        <v>0</v>
      </c>
      <c r="CD47" s="14">
        <f t="shared" si="347"/>
        <v>0</v>
      </c>
      <c r="CE47" s="201">
        <f t="shared" si="348"/>
        <v>0</v>
      </c>
      <c r="CF47" s="217">
        <f t="shared" si="349"/>
        <v>0</v>
      </c>
      <c r="CH47" s="74">
        <f t="shared" si="254"/>
        <v>0</v>
      </c>
      <c r="CI47" s="74">
        <f t="shared" si="255"/>
        <v>0</v>
      </c>
      <c r="CJ47" s="74">
        <f t="shared" si="256"/>
        <v>0</v>
      </c>
      <c r="CK47" s="74">
        <f t="shared" si="257"/>
        <v>0</v>
      </c>
      <c r="CL47" s="74">
        <f t="shared" si="258"/>
        <v>0</v>
      </c>
      <c r="CM47" s="74">
        <f t="shared" si="259"/>
        <v>0</v>
      </c>
      <c r="CN47" s="74">
        <f t="shared" si="260"/>
        <v>0</v>
      </c>
      <c r="CO47" s="74">
        <f t="shared" si="261"/>
        <v>0</v>
      </c>
      <c r="CP47" s="84">
        <f t="shared" si="350"/>
        <v>0</v>
      </c>
      <c r="CQ47" s="74">
        <f t="shared" si="351"/>
        <v>0</v>
      </c>
      <c r="CR47" s="74">
        <f t="shared" si="352"/>
        <v>0</v>
      </c>
      <c r="CS47" s="75">
        <f t="shared" si="353"/>
        <v>0</v>
      </c>
      <c r="CT47" s="74">
        <f t="shared" si="354"/>
        <v>0</v>
      </c>
      <c r="CU47" s="74">
        <f t="shared" si="355"/>
        <v>0</v>
      </c>
      <c r="CV47" s="74">
        <f t="shared" si="356"/>
        <v>0</v>
      </c>
      <c r="CW47" s="74">
        <f t="shared" si="357"/>
        <v>0</v>
      </c>
      <c r="CX47" s="74">
        <f t="shared" si="358"/>
        <v>0</v>
      </c>
      <c r="CY47" s="83">
        <f t="shared" si="359"/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x14ac:dyDescent="0.2">
      <c r="A48" s="127" t="s">
        <v>252</v>
      </c>
      <c r="B48" s="121"/>
      <c r="C48" s="137"/>
      <c r="D48" s="128"/>
      <c r="E48" s="129"/>
      <c r="F48" s="129"/>
      <c r="G48" s="12"/>
      <c r="H48" s="128"/>
      <c r="I48" s="129"/>
      <c r="J48" s="129"/>
      <c r="K48" s="129"/>
      <c r="L48" s="129"/>
      <c r="M48" s="129"/>
      <c r="N48" s="12"/>
      <c r="O48" s="142"/>
      <c r="P48" s="142"/>
      <c r="Q48" s="128"/>
      <c r="R48" s="129"/>
      <c r="S48" s="129"/>
      <c r="T48" s="129"/>
      <c r="U48" s="129"/>
      <c r="V48" s="129"/>
      <c r="W48" s="12"/>
      <c r="X48" s="8"/>
      <c r="Y48" s="142">
        <f t="shared" si="220"/>
        <v>0</v>
      </c>
      <c r="Z48" s="9">
        <f t="shared" si="221"/>
        <v>0</v>
      </c>
      <c r="AA48" s="9">
        <f t="shared" si="222"/>
        <v>0</v>
      </c>
      <c r="AB48" s="9">
        <f t="shared" si="223"/>
        <v>0</v>
      </c>
      <c r="AC48" s="9">
        <f t="shared" si="224"/>
        <v>0</v>
      </c>
      <c r="AD48" s="232"/>
      <c r="AE48" s="232"/>
      <c r="AF48" s="232"/>
      <c r="AG48" s="69">
        <f t="shared" si="225"/>
        <v>0</v>
      </c>
      <c r="AH48" s="232"/>
      <c r="AI48" s="232"/>
      <c r="AJ48" s="232"/>
      <c r="AK48" s="69">
        <f t="shared" si="226"/>
        <v>0</v>
      </c>
      <c r="AL48" s="232"/>
      <c r="AM48" s="232"/>
      <c r="AN48" s="232"/>
      <c r="AO48" s="69">
        <f t="shared" si="227"/>
        <v>0</v>
      </c>
      <c r="AP48" s="232"/>
      <c r="AQ48" s="232"/>
      <c r="AR48" s="232"/>
      <c r="AS48" s="69">
        <f t="shared" si="228"/>
        <v>0</v>
      </c>
      <c r="AT48" s="232"/>
      <c r="AU48" s="232"/>
      <c r="AV48" s="232"/>
      <c r="AW48" s="69">
        <f t="shared" si="229"/>
        <v>0</v>
      </c>
      <c r="AX48" s="232"/>
      <c r="AY48" s="232"/>
      <c r="AZ48" s="232"/>
      <c r="BA48" s="69">
        <f t="shared" si="230"/>
        <v>0</v>
      </c>
      <c r="BB48" s="232"/>
      <c r="BC48" s="232"/>
      <c r="BD48" s="232"/>
      <c r="BE48" s="69">
        <f t="shared" si="231"/>
        <v>0</v>
      </c>
      <c r="BF48" s="232"/>
      <c r="BG48" s="232"/>
      <c r="BH48" s="232"/>
      <c r="BI48" s="69">
        <f t="shared" si="232"/>
        <v>0</v>
      </c>
      <c r="BJ48" s="63">
        <f t="shared" si="233"/>
        <v>0</v>
      </c>
      <c r="BK48" s="126" t="str">
        <f t="shared" si="234"/>
        <v/>
      </c>
      <c r="BL48" s="14">
        <f t="shared" si="235"/>
        <v>0</v>
      </c>
      <c r="BM48" s="14">
        <f t="shared" si="236"/>
        <v>0</v>
      </c>
      <c r="BN48" s="14">
        <f t="shared" si="237"/>
        <v>0</v>
      </c>
      <c r="BO48" s="14">
        <f t="shared" si="238"/>
        <v>0</v>
      </c>
      <c r="BP48" s="14">
        <f t="shared" si="239"/>
        <v>0</v>
      </c>
      <c r="BQ48" s="14">
        <f t="shared" si="240"/>
        <v>0</v>
      </c>
      <c r="BR48" s="14">
        <f t="shared" si="241"/>
        <v>0</v>
      </c>
      <c r="BS48" s="14">
        <f t="shared" si="242"/>
        <v>0</v>
      </c>
      <c r="BT48" s="90">
        <f t="shared" si="243"/>
        <v>0</v>
      </c>
      <c r="BW48" s="14">
        <f t="shared" si="244"/>
        <v>0</v>
      </c>
      <c r="BX48" s="14">
        <f t="shared" si="245"/>
        <v>0</v>
      </c>
      <c r="BY48" s="14">
        <f t="shared" si="246"/>
        <v>0</v>
      </c>
      <c r="BZ48" s="14">
        <f t="shared" si="247"/>
        <v>0</v>
      </c>
      <c r="CA48" s="14">
        <f t="shared" si="248"/>
        <v>0</v>
      </c>
      <c r="CB48" s="14">
        <f t="shared" si="249"/>
        <v>0</v>
      </c>
      <c r="CC48" s="14">
        <f t="shared" si="250"/>
        <v>0</v>
      </c>
      <c r="CD48" s="14">
        <f t="shared" si="251"/>
        <v>0</v>
      </c>
      <c r="CE48" s="201">
        <f t="shared" si="252"/>
        <v>0</v>
      </c>
      <c r="CF48" s="217">
        <f t="shared" si="253"/>
        <v>0</v>
      </c>
      <c r="CH48" s="74">
        <f t="shared" si="254"/>
        <v>0</v>
      </c>
      <c r="CI48" s="74">
        <f t="shared" si="255"/>
        <v>0</v>
      </c>
      <c r="CJ48" s="74">
        <f t="shared" si="256"/>
        <v>0</v>
      </c>
      <c r="CK48" s="74">
        <f t="shared" si="257"/>
        <v>0</v>
      </c>
      <c r="CL48" s="74">
        <f t="shared" si="258"/>
        <v>0</v>
      </c>
      <c r="CM48" s="74">
        <f t="shared" si="259"/>
        <v>0</v>
      </c>
      <c r="CN48" s="74">
        <f t="shared" si="260"/>
        <v>0</v>
      </c>
      <c r="CO48" s="74">
        <f t="shared" si="261"/>
        <v>0</v>
      </c>
      <c r="CP48" s="84">
        <f t="shared" si="262"/>
        <v>0</v>
      </c>
      <c r="CQ48" s="74">
        <f t="shared" si="263"/>
        <v>0</v>
      </c>
      <c r="CR48" s="74">
        <f t="shared" si="264"/>
        <v>0</v>
      </c>
      <c r="CS48" s="75">
        <f t="shared" si="265"/>
        <v>0</v>
      </c>
      <c r="CT48" s="74">
        <f t="shared" si="266"/>
        <v>0</v>
      </c>
      <c r="CU48" s="74">
        <f t="shared" si="267"/>
        <v>0</v>
      </c>
      <c r="CV48" s="74">
        <f t="shared" si="268"/>
        <v>0</v>
      </c>
      <c r="CW48" s="74">
        <f t="shared" si="269"/>
        <v>0</v>
      </c>
      <c r="CX48" s="74">
        <f t="shared" si="270"/>
        <v>0</v>
      </c>
      <c r="CY48" s="83">
        <f t="shared" si="271"/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x14ac:dyDescent="0.2">
      <c r="A49" s="127"/>
      <c r="B49" s="501" t="s">
        <v>242</v>
      </c>
      <c r="C49" s="137"/>
      <c r="D49" s="279"/>
      <c r="E49" s="159"/>
      <c r="F49" s="159"/>
      <c r="G49" s="280"/>
      <c r="H49" s="128">
        <v>4</v>
      </c>
      <c r="I49" s="129"/>
      <c r="J49" s="129"/>
      <c r="K49" s="129"/>
      <c r="L49" s="129"/>
      <c r="M49" s="129"/>
      <c r="N49" s="12"/>
      <c r="O49" s="142"/>
      <c r="P49" s="142"/>
      <c r="Q49" s="128"/>
      <c r="R49" s="129"/>
      <c r="S49" s="129"/>
      <c r="T49" s="129"/>
      <c r="U49" s="129"/>
      <c r="V49" s="129"/>
      <c r="W49" s="12"/>
      <c r="X49" s="8">
        <v>60</v>
      </c>
      <c r="Y49" s="142">
        <f>CEILING(X49/$BR$7,0.25)</f>
        <v>2</v>
      </c>
      <c r="Z49" s="9">
        <f t="shared" si="221"/>
        <v>0</v>
      </c>
      <c r="AA49" s="9">
        <f t="shared" si="221"/>
        <v>0</v>
      </c>
      <c r="AB49" s="9">
        <f t="shared" si="221"/>
        <v>0</v>
      </c>
      <c r="AC49" s="9">
        <f t="shared" ref="AC49" si="360">X49-Z49</f>
        <v>60</v>
      </c>
      <c r="AD49" s="232"/>
      <c r="AE49" s="232"/>
      <c r="AF49" s="232"/>
      <c r="AG49" s="69">
        <f>BL49</f>
        <v>0</v>
      </c>
      <c r="AH49" s="232"/>
      <c r="AI49" s="232"/>
      <c r="AJ49" s="232"/>
      <c r="AK49" s="69">
        <f>BM49</f>
        <v>0</v>
      </c>
      <c r="AL49" s="232"/>
      <c r="AM49" s="232"/>
      <c r="AN49" s="232"/>
      <c r="AO49" s="69">
        <f>BN49</f>
        <v>0</v>
      </c>
      <c r="AP49" s="232"/>
      <c r="AQ49" s="232"/>
      <c r="AR49" s="232"/>
      <c r="AS49" s="69">
        <f>BO49</f>
        <v>2</v>
      </c>
      <c r="AT49" s="142">
        <v>0</v>
      </c>
      <c r="AU49" s="142">
        <v>0</v>
      </c>
      <c r="AV49" s="142">
        <v>0</v>
      </c>
      <c r="AW49" s="69">
        <f>BP49</f>
        <v>0</v>
      </c>
      <c r="AX49" s="142">
        <v>0</v>
      </c>
      <c r="AY49" s="142">
        <v>0</v>
      </c>
      <c r="AZ49" s="142">
        <v>0</v>
      </c>
      <c r="BA49" s="69">
        <f>BQ49</f>
        <v>0</v>
      </c>
      <c r="BB49" s="142">
        <v>0</v>
      </c>
      <c r="BC49" s="142">
        <v>0</v>
      </c>
      <c r="BD49" s="142">
        <v>0</v>
      </c>
      <c r="BE49" s="69">
        <f>BR49</f>
        <v>0</v>
      </c>
      <c r="BF49" s="142">
        <v>0</v>
      </c>
      <c r="BG49" s="142">
        <v>0</v>
      </c>
      <c r="BH49" s="142">
        <v>0</v>
      </c>
      <c r="BI49" s="69">
        <f>BS49</f>
        <v>0</v>
      </c>
      <c r="BJ49" s="63">
        <f t="shared" si="233"/>
        <v>1</v>
      </c>
      <c r="BK49" s="19"/>
      <c r="BL49" s="14">
        <f>IF(OR(MID($D49,1,1)="1",MID($E49,1,1)="1",MID($F49,1,1)="1",MID($G49,1,1)="1",MID($H49,1,1)="1",MID($I49,1,1)="1",MID($J49,1,1)="1",MID($K49,1,1)="1",MID($L49,1,1)="1",MID($M49,1,1)="1",MID($N49,1,1)=1),$Y49/$CZ49,0)</f>
        <v>0</v>
      </c>
      <c r="BM49" s="14">
        <f>IF(OR(MID($D49,1,1)="2",MID($E49,1,1)="2",MID($F49,1,1)="2",MID($G49,1,1)="2",MID($H49,1,1)="2",MID($I49,1,1)="2",MID($J49,1,1)="2",MID($K49,1,1)="2",MID($L49,1,1)="2",MID($M49,1,1)="2",MID($N49,1,1)=1),$Y49/$CZ49,0)</f>
        <v>0</v>
      </c>
      <c r="BN49" s="14">
        <f>IF(OR(MID($D49,1,1)="3",MID($E49,1,1)="3",MID($F49,1,1)="3",MID($G49,1,1)="3",MID($H49,1,1)="3",MID($I49,1,1)="3",MID($J49,1,1)="3",MID($K49,1,1)="3",MID($L49,1,1)="3",MID($M49,1,1)="3",MID($N49,1,1)=1),$Y49/$CZ49,0)</f>
        <v>0</v>
      </c>
      <c r="BO49" s="14">
        <f>IF(OR(MID($D49,1,1)="4",MID($E49,1,1)="4",MID($F49,1,1)="4",MID($G49,1,1)="4",MID($H49,1,1)="4",MID($I49,1,1)="4",MID($J49,1,1)="4",MID($K49,1,1)="4",MID($L49,1,1)="4",MID($M49,1,1)="4",MID($N49,1,1)=1),$Y49/$CZ49,0)</f>
        <v>2</v>
      </c>
      <c r="BP49" s="14">
        <f>IF(OR(MID($D49,1,1)="5",MID($E49,1,1)="5",MID($F49,1,1)="5",MID($G49,1,1)="5",MID($H49,1,1)="5",MID($I49,1,1)="5",MID($J49,1,1)="5",MID($K49,1,1)="5",MID($L49,1,1)="5",MID($M49,1,1)="5",MID($N49,1,1)=1),$Y49/$CZ49,0)</f>
        <v>0</v>
      </c>
      <c r="BQ49" s="14">
        <f>IF(OR(MID($D49,1,1)="6",MID($E49,1,1)="6",MID($F49,1,1)="6",MID($G49,1,1)="6",MID($H49,1,1)="6",MID($I49,1,1)="6",MID($J49,1,1)="6",MID($K49,1,1)="6",MID($L49,1,1)="6",MID($M49,1,1)="6",MID($N49,1,1)=1),$Y49/$CZ49,0)</f>
        <v>0</v>
      </c>
      <c r="BR49" s="14">
        <f>IF(OR(MID($D49,1,1)="7",MID($E49,1,1)="7",MID($F49,1,1)="7",MID($G49,1,1)="7",MID($H49,1,1)="7",MID($I49,1,1)="7",MID($J49,1,1)="7",MID($K49,1,1)="7",MID($L49,1,1)="7",MID($M49,1,1)="7",MID($N49,1,1)=1),$Y49/$CZ49,0)</f>
        <v>0</v>
      </c>
      <c r="BS49" s="14">
        <f>IF(OR(MID($D49,1,1)="8",MID($E49,1,1)="8",MID($F49,1,1)="8",MID($G49,1,1)="8",MID($H49,1,1)="8",MID($I49,1,1)="8",MID($J49,1,1)="8",MID($K49,1,1)="8",MID($L49,1,1)="8",MID($M49,1,1)="8",MID($N49,1,1)=1),$Y49/$CZ49,0)</f>
        <v>0</v>
      </c>
      <c r="BT49" s="90">
        <f>SUM(BL49:BS49)</f>
        <v>2</v>
      </c>
      <c r="BW49"/>
      <c r="BX49"/>
      <c r="BY49"/>
      <c r="BZ49"/>
      <c r="CA49"/>
      <c r="CB49"/>
      <c r="CC49"/>
      <c r="CD49"/>
      <c r="CE49" s="205"/>
      <c r="CF49" s="217">
        <f>MAX(BW49:CD49)</f>
        <v>0</v>
      </c>
      <c r="CH49"/>
      <c r="CI49"/>
      <c r="CJ49"/>
      <c r="CK49"/>
      <c r="CL49"/>
      <c r="CM49"/>
      <c r="CN49"/>
      <c r="CO49"/>
      <c r="CP49"/>
      <c r="CQ49" s="74">
        <f>IF(MID(H49,1,1)="1",1,0)+IF(MID(I49,1,1)="1",1,0)+IF(MID(J49,1,1)="1",1,0)+IF(MID(K49,1,1)="1",1,0)+IF(MID(L49,1,1)="1",1,0)+IF(MID(M49,1,1)="1",1,0)+IF(MID(N49,1,1)="1",1,0)</f>
        <v>0</v>
      </c>
      <c r="CR49" s="74">
        <f>IF(MID(H49,1,1)="2",1,0)+IF(MID(I49,1,1)="2",1,0)+IF(MID(J49,1,1)="2",1,0)+IF(MID(K49,1,1)="2",1,0)+IF(MID(L49,1,1)="2",1,0)+IF(MID(M49,1,1)="2",1,0)+IF(MID(N49,1,1)="2",1,0)</f>
        <v>0</v>
      </c>
      <c r="CS49" s="75">
        <f>IF(MID(H49,1,1)="3",1,0)+IF(MID(I49,1,1)="3",1,0)+IF(MID(J49,1,1)="3",1,0)+IF(MID(K49,1,1)="3",1,0)+IF(MID(L49,1,1)="3",1,0)+IF(MID(M49,1,1)="3",1,0)+IF(MID(N49,1,1)="3",1,0)</f>
        <v>0</v>
      </c>
      <c r="CT49" s="74">
        <f>IF(MID(H49,1,1)="4",1,0)+IF(MID(I49,1,1)="4",1,0)+IF(MID(J49,1,1)="4",1,0)+IF(MID(K49,1,1)="4",1,0)+IF(MID(L49,1,1)="4",1,0)+IF(MID(M49,1,1)="4",1,0)+IF(MID(N49,1,1)="4",1,0)</f>
        <v>1</v>
      </c>
      <c r="CU49" s="74">
        <f>IF(MID(H49,1,1)="5",1,0)+IF(MID(I49,1,1)="5",1,0)+IF(MID(J49,1,1)="5",1,0)+IF(MID(K49,1,1)="5",1,0)+IF(MID(L49,1,1)="5",1,0)+IF(MID(M49,1,1)="5",1,0)+IF(MID(N49,1,1)="5",1,0)</f>
        <v>0</v>
      </c>
      <c r="CV49" s="74">
        <f>IF(MID(H49,1,1)="6",1,0)+IF(MID(I49,1,1)="6",1,0)+IF(MID(J49,1,1)="6",1,0)+IF(MID(K49,1,1)="6",1,0)+IF(MID(L49,1,1)="6",1,0)+IF(MID(M49,1,1)="6",1,0)+IF(MID(N49,1,1)="6",1,0)</f>
        <v>0</v>
      </c>
      <c r="CW49" s="74">
        <f>IF(MID(H49,1,1)="7",1,0)+IF(MID(I49,1,1)="7",1,0)+IF(MID(J49,1,1)="7",1,0)+IF(MID(K49,1,1)="7",1,0)+IF(MID(L49,1,1)="7",1,0)+IF(MID(M49,1,1)="7",1,0)+IF(MID(N49,1,1)="7",1,0)</f>
        <v>0</v>
      </c>
      <c r="CX49" s="74">
        <f>IF(MID(H49,1,1)="8",1,0)+IF(MID(I49,1,1)="8",1,0)+IF(MID(J49,1,1)="8",1,0)+IF(MID(K49,1,1)="8",1,0)+IF(MID(L49,1,1)="8",1,0)+IF(MID(M49,1,1)="8",1,0)+IF(MID(N49,1,1)="8",1,0)</f>
        <v>0</v>
      </c>
      <c r="CY49" s="83">
        <f>SUM(CQ49:CX49)</f>
        <v>1</v>
      </c>
      <c r="CZ49" s="2">
        <f>CP49+CY49</f>
        <v>1</v>
      </c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x14ac:dyDescent="0.2">
      <c r="A50" s="191" t="s">
        <v>23</v>
      </c>
      <c r="B50" s="282" t="s">
        <v>30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71"/>
      <c r="P50" s="171"/>
      <c r="Q50" s="181"/>
      <c r="R50" s="181"/>
      <c r="S50" s="181"/>
      <c r="T50" s="181"/>
      <c r="U50" s="181"/>
      <c r="V50" s="181"/>
      <c r="W50" s="189"/>
      <c r="X50" s="142">
        <f t="shared" ref="X50:BI50" si="361">SUM(X42:X49)</f>
        <v>60</v>
      </c>
      <c r="Y50" s="142">
        <f t="shared" si="361"/>
        <v>2</v>
      </c>
      <c r="Z50" s="36">
        <f t="shared" si="361"/>
        <v>0</v>
      </c>
      <c r="AA50" s="36">
        <f t="shared" si="361"/>
        <v>0</v>
      </c>
      <c r="AB50" s="36">
        <f t="shared" si="361"/>
        <v>0</v>
      </c>
      <c r="AC50" s="36">
        <f t="shared" si="361"/>
        <v>60</v>
      </c>
      <c r="AD50" s="228">
        <f t="shared" si="361"/>
        <v>0</v>
      </c>
      <c r="AE50" s="228">
        <f t="shared" si="361"/>
        <v>0</v>
      </c>
      <c r="AF50" s="228">
        <f t="shared" si="361"/>
        <v>0</v>
      </c>
      <c r="AG50" s="69">
        <f t="shared" si="361"/>
        <v>0</v>
      </c>
      <c r="AH50" s="228">
        <f t="shared" si="361"/>
        <v>0</v>
      </c>
      <c r="AI50" s="228">
        <f t="shared" si="361"/>
        <v>0</v>
      </c>
      <c r="AJ50" s="228">
        <f t="shared" si="361"/>
        <v>0</v>
      </c>
      <c r="AK50" s="69">
        <f t="shared" si="361"/>
        <v>0</v>
      </c>
      <c r="AL50" s="228">
        <f t="shared" si="361"/>
        <v>0</v>
      </c>
      <c r="AM50" s="228">
        <f t="shared" si="361"/>
        <v>0</v>
      </c>
      <c r="AN50" s="228">
        <f t="shared" si="361"/>
        <v>0</v>
      </c>
      <c r="AO50" s="69">
        <f t="shared" si="361"/>
        <v>0</v>
      </c>
      <c r="AP50" s="228">
        <f t="shared" si="361"/>
        <v>0</v>
      </c>
      <c r="AQ50" s="228">
        <f t="shared" si="361"/>
        <v>0</v>
      </c>
      <c r="AR50" s="228">
        <f t="shared" si="361"/>
        <v>0</v>
      </c>
      <c r="AS50" s="69">
        <f t="shared" si="361"/>
        <v>2</v>
      </c>
      <c r="AT50" s="228">
        <f t="shared" si="361"/>
        <v>0</v>
      </c>
      <c r="AU50" s="228">
        <f t="shared" si="361"/>
        <v>0</v>
      </c>
      <c r="AV50" s="228">
        <f t="shared" si="361"/>
        <v>0</v>
      </c>
      <c r="AW50" s="69">
        <f t="shared" si="361"/>
        <v>0</v>
      </c>
      <c r="AX50" s="228">
        <f t="shared" si="361"/>
        <v>0</v>
      </c>
      <c r="AY50" s="228">
        <f t="shared" si="361"/>
        <v>0</v>
      </c>
      <c r="AZ50" s="228">
        <f t="shared" si="361"/>
        <v>0</v>
      </c>
      <c r="BA50" s="69">
        <f t="shared" si="361"/>
        <v>0</v>
      </c>
      <c r="BB50" s="228">
        <f t="shared" si="361"/>
        <v>0</v>
      </c>
      <c r="BC50" s="228">
        <f t="shared" si="361"/>
        <v>0</v>
      </c>
      <c r="BD50" s="228">
        <f t="shared" si="361"/>
        <v>0</v>
      </c>
      <c r="BE50" s="69">
        <f t="shared" si="361"/>
        <v>0</v>
      </c>
      <c r="BF50" s="228">
        <f t="shared" si="361"/>
        <v>0</v>
      </c>
      <c r="BG50" s="228">
        <f t="shared" si="361"/>
        <v>0</v>
      </c>
      <c r="BH50" s="228">
        <f t="shared" si="361"/>
        <v>0</v>
      </c>
      <c r="BI50" s="69">
        <f t="shared" si="361"/>
        <v>0</v>
      </c>
      <c r="BJ50" s="63">
        <f t="shared" si="233"/>
        <v>1</v>
      </c>
      <c r="BK50" s="19"/>
      <c r="BL50" s="80">
        <f t="shared" ref="BL50:BT50" si="362">SUM(BL42:BL49)</f>
        <v>0</v>
      </c>
      <c r="BM50" s="80">
        <f t="shared" si="362"/>
        <v>0</v>
      </c>
      <c r="BN50" s="80">
        <f t="shared" si="362"/>
        <v>0</v>
      </c>
      <c r="BO50" s="80">
        <f t="shared" si="362"/>
        <v>2</v>
      </c>
      <c r="BP50" s="80">
        <f t="shared" si="362"/>
        <v>0</v>
      </c>
      <c r="BQ50" s="80">
        <f t="shared" si="362"/>
        <v>0</v>
      </c>
      <c r="BR50" s="80">
        <f t="shared" si="362"/>
        <v>0</v>
      </c>
      <c r="BS50" s="80">
        <f t="shared" si="362"/>
        <v>0</v>
      </c>
      <c r="BT50" s="80">
        <f t="shared" si="362"/>
        <v>2</v>
      </c>
      <c r="BU50" s="48"/>
      <c r="BV50" s="48"/>
      <c r="BW50"/>
      <c r="BX50"/>
      <c r="BY50"/>
      <c r="BZ50"/>
      <c r="CA50"/>
      <c r="CB50"/>
      <c r="CC50"/>
      <c r="CD50"/>
      <c r="CE50" s="205"/>
      <c r="CF50" s="217">
        <f t="shared" si="253"/>
        <v>0</v>
      </c>
      <c r="CH50"/>
      <c r="CI50"/>
      <c r="CJ50"/>
      <c r="CK50"/>
      <c r="CL50"/>
      <c r="CM50"/>
      <c r="CN50"/>
      <c r="CO50"/>
      <c r="CP50"/>
      <c r="CQ50" s="2">
        <f t="shared" ref="CQ50:CY50" si="363">SUM(CQ42:CQ49)</f>
        <v>0</v>
      </c>
      <c r="CR50" s="2">
        <f t="shared" si="363"/>
        <v>0</v>
      </c>
      <c r="CS50" s="2">
        <f t="shared" si="363"/>
        <v>0</v>
      </c>
      <c r="CT50" s="2">
        <f t="shared" si="363"/>
        <v>1</v>
      </c>
      <c r="CU50" s="2">
        <f t="shared" si="363"/>
        <v>0</v>
      </c>
      <c r="CV50" s="2">
        <f t="shared" si="363"/>
        <v>0</v>
      </c>
      <c r="CW50" s="2">
        <f t="shared" si="363"/>
        <v>0</v>
      </c>
      <c r="CX50" s="2">
        <f t="shared" si="363"/>
        <v>0</v>
      </c>
      <c r="CY50" s="87">
        <f t="shared" si="363"/>
        <v>1</v>
      </c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19" customFormat="1" ht="13.5" customHeight="1" x14ac:dyDescent="0.2">
      <c r="A51" s="17"/>
      <c r="B51" s="294" t="s">
        <v>182</v>
      </c>
      <c r="C51" s="14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60">
        <f t="shared" ref="X51:BI51" si="364">X$50+X$39+X$30+X$21</f>
        <v>600</v>
      </c>
      <c r="Y51" s="160">
        <f t="shared" si="364"/>
        <v>20</v>
      </c>
      <c r="Z51" s="239">
        <f t="shared" si="364"/>
        <v>104</v>
      </c>
      <c r="AA51" s="239">
        <f t="shared" si="364"/>
        <v>0</v>
      </c>
      <c r="AB51" s="239">
        <f t="shared" si="364"/>
        <v>160</v>
      </c>
      <c r="AC51" s="239">
        <f t="shared" si="364"/>
        <v>336</v>
      </c>
      <c r="AD51" s="239">
        <f t="shared" si="364"/>
        <v>52</v>
      </c>
      <c r="AE51" s="239">
        <f t="shared" si="364"/>
        <v>0</v>
      </c>
      <c r="AF51" s="239">
        <f t="shared" si="364"/>
        <v>36</v>
      </c>
      <c r="AG51" s="161">
        <f t="shared" si="364"/>
        <v>9</v>
      </c>
      <c r="AH51" s="239">
        <f t="shared" si="364"/>
        <v>30</v>
      </c>
      <c r="AI51" s="239">
        <f t="shared" si="364"/>
        <v>0</v>
      </c>
      <c r="AJ51" s="239">
        <f t="shared" si="364"/>
        <v>14</v>
      </c>
      <c r="AK51" s="161">
        <f t="shared" si="364"/>
        <v>6</v>
      </c>
      <c r="AL51" s="239">
        <f t="shared" si="364"/>
        <v>22</v>
      </c>
      <c r="AM51" s="239">
        <f t="shared" si="364"/>
        <v>0</v>
      </c>
      <c r="AN51" s="239">
        <f t="shared" si="364"/>
        <v>22</v>
      </c>
      <c r="AO51" s="161">
        <f t="shared" si="364"/>
        <v>3</v>
      </c>
      <c r="AP51" s="239">
        <f t="shared" si="364"/>
        <v>0</v>
      </c>
      <c r="AQ51" s="239">
        <f t="shared" si="364"/>
        <v>0</v>
      </c>
      <c r="AR51" s="239">
        <f t="shared" si="364"/>
        <v>0</v>
      </c>
      <c r="AS51" s="161">
        <f t="shared" si="364"/>
        <v>2</v>
      </c>
      <c r="AT51" s="239">
        <f t="shared" si="364"/>
        <v>0</v>
      </c>
      <c r="AU51" s="239">
        <f t="shared" si="364"/>
        <v>0</v>
      </c>
      <c r="AV51" s="239">
        <f t="shared" si="364"/>
        <v>0</v>
      </c>
      <c r="AW51" s="161">
        <f t="shared" si="364"/>
        <v>0</v>
      </c>
      <c r="AX51" s="239">
        <f t="shared" si="364"/>
        <v>0</v>
      </c>
      <c r="AY51" s="239">
        <f t="shared" si="364"/>
        <v>0</v>
      </c>
      <c r="AZ51" s="239">
        <f t="shared" si="364"/>
        <v>0</v>
      </c>
      <c r="BA51" s="161">
        <f t="shared" si="364"/>
        <v>0</v>
      </c>
      <c r="BB51" s="239">
        <f t="shared" si="364"/>
        <v>0</v>
      </c>
      <c r="BC51" s="239">
        <f t="shared" si="364"/>
        <v>0</v>
      </c>
      <c r="BD51" s="239">
        <f t="shared" si="364"/>
        <v>0</v>
      </c>
      <c r="BE51" s="161">
        <f t="shared" si="364"/>
        <v>0</v>
      </c>
      <c r="BF51" s="239">
        <f t="shared" si="364"/>
        <v>0</v>
      </c>
      <c r="BG51" s="239">
        <f t="shared" si="364"/>
        <v>0</v>
      </c>
      <c r="BH51" s="239">
        <f t="shared" si="364"/>
        <v>0</v>
      </c>
      <c r="BI51" s="161">
        <f t="shared" si="364"/>
        <v>0</v>
      </c>
      <c r="BJ51" s="146"/>
      <c r="BK51" s="24"/>
      <c r="BL51" s="35">
        <f t="shared" ref="BL51:BT51" si="365">BL$50+BL$39+BL$30+BL$21</f>
        <v>6</v>
      </c>
      <c r="BM51" s="35">
        <f t="shared" si="365"/>
        <v>3</v>
      </c>
      <c r="BN51" s="35">
        <f t="shared" si="365"/>
        <v>3</v>
      </c>
      <c r="BO51" s="35">
        <f t="shared" si="365"/>
        <v>2</v>
      </c>
      <c r="BP51" s="35">
        <f t="shared" si="365"/>
        <v>0</v>
      </c>
      <c r="BQ51" s="35">
        <f t="shared" si="365"/>
        <v>0</v>
      </c>
      <c r="BR51" s="35">
        <f t="shared" si="365"/>
        <v>0</v>
      </c>
      <c r="BS51" s="35">
        <f t="shared" si="365"/>
        <v>0</v>
      </c>
      <c r="BT51" s="249">
        <f t="shared" si="365"/>
        <v>14</v>
      </c>
      <c r="CE51" s="203"/>
      <c r="CF51" s="219"/>
      <c r="DD51" s="53"/>
      <c r="DE51" s="53"/>
      <c r="DF51" s="53"/>
      <c r="DG51" s="53"/>
      <c r="DH51" s="53"/>
      <c r="DI51" s="53"/>
      <c r="DJ51" s="53"/>
      <c r="DK51" s="53"/>
    </row>
    <row r="52" spans="1:125" s="19" customFormat="1" ht="13.5" customHeight="1" x14ac:dyDescent="0.2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71"/>
      <c r="AH52" s="181"/>
      <c r="AI52" s="181"/>
      <c r="AJ52" s="181"/>
      <c r="AK52" s="171"/>
      <c r="AL52" s="181"/>
      <c r="AM52" s="181"/>
      <c r="AN52" s="181"/>
      <c r="AO52" s="171"/>
      <c r="AP52" s="181"/>
      <c r="AQ52" s="181"/>
      <c r="AR52" s="181"/>
      <c r="AS52" s="171"/>
      <c r="AT52" s="181"/>
      <c r="AU52" s="181"/>
      <c r="AV52" s="181"/>
      <c r="AW52" s="171"/>
      <c r="AX52" s="181"/>
      <c r="AY52" s="181"/>
      <c r="AZ52" s="181"/>
      <c r="BA52" s="171"/>
      <c r="BB52" s="181"/>
      <c r="BC52" s="181"/>
      <c r="BD52" s="181"/>
      <c r="BE52" s="171"/>
      <c r="BF52" s="181"/>
      <c r="BG52" s="181"/>
      <c r="BH52" s="181"/>
      <c r="BI52" s="171"/>
      <c r="BJ52" s="146"/>
      <c r="BK52" s="24"/>
      <c r="BL52" s="50"/>
      <c r="BM52" s="50"/>
      <c r="BN52" s="50"/>
      <c r="BO52" s="50"/>
      <c r="BP52" s="50"/>
      <c r="BQ52" s="50"/>
      <c r="BR52" s="50"/>
      <c r="BS52" s="50"/>
      <c r="BT52" s="50"/>
      <c r="CE52" s="203"/>
      <c r="CF52" s="219"/>
      <c r="DD52" s="53"/>
      <c r="DE52" s="53"/>
      <c r="DF52" s="53"/>
      <c r="DG52" s="53"/>
      <c r="DH52" s="53"/>
      <c r="DI52" s="53"/>
      <c r="DJ52" s="53"/>
      <c r="DK52" s="53"/>
    </row>
    <row r="53" spans="1:125" s="19" customFormat="1" ht="20.25" customHeight="1" x14ac:dyDescent="0.2">
      <c r="A53" s="139" t="s">
        <v>126</v>
      </c>
      <c r="B53" s="233" t="s">
        <v>150</v>
      </c>
      <c r="C53" s="183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73"/>
      <c r="P53" s="173"/>
      <c r="Q53" s="167"/>
      <c r="R53" s="167"/>
      <c r="S53" s="167"/>
      <c r="T53" s="167"/>
      <c r="U53" s="167"/>
      <c r="V53" s="167"/>
      <c r="W53" s="167"/>
      <c r="X53" s="159"/>
      <c r="Y53" s="240"/>
      <c r="Z53" s="240"/>
      <c r="AA53" s="240"/>
      <c r="AB53" s="240"/>
      <c r="AC53" s="240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70"/>
      <c r="BK53" s="21"/>
      <c r="BL53" s="50"/>
      <c r="BM53" s="50"/>
      <c r="BN53" s="50"/>
      <c r="BO53" s="50"/>
      <c r="BP53" s="50"/>
      <c r="BQ53" s="50"/>
      <c r="BR53" s="50"/>
      <c r="BS53" s="50"/>
      <c r="BT53" s="91"/>
      <c r="CE53" s="203"/>
      <c r="CF53" s="219"/>
      <c r="DD53" s="53"/>
      <c r="DE53" s="53"/>
      <c r="DF53" s="53"/>
      <c r="DG53" s="53"/>
      <c r="DH53" s="53"/>
      <c r="DI53" s="53"/>
      <c r="DJ53" s="53"/>
      <c r="DK53" s="53"/>
    </row>
    <row r="54" spans="1:125" s="2" customFormat="1" ht="12" customHeight="1" x14ac:dyDescent="0.2">
      <c r="A54" s="17" t="s">
        <v>140</v>
      </c>
      <c r="B54" s="503" t="s">
        <v>151</v>
      </c>
      <c r="C54" s="138"/>
      <c r="D54" s="394"/>
      <c r="E54" s="159"/>
      <c r="F54" s="159"/>
      <c r="G54" s="280"/>
      <c r="H54" s="128"/>
      <c r="I54" s="159"/>
      <c r="J54" s="159"/>
      <c r="K54" s="159"/>
      <c r="L54" s="159"/>
      <c r="M54" s="159"/>
      <c r="N54" s="280"/>
      <c r="O54" s="142"/>
      <c r="P54" s="142"/>
      <c r="Q54" s="279"/>
      <c r="R54" s="159"/>
      <c r="S54" s="159"/>
      <c r="T54" s="159"/>
      <c r="U54" s="159"/>
      <c r="V54" s="159"/>
      <c r="W54" s="280"/>
      <c r="X54" s="281">
        <v>150</v>
      </c>
      <c r="Y54" s="142">
        <f>CEILING(X54/$BR$7,0.25)</f>
        <v>5</v>
      </c>
      <c r="Z54" s="9"/>
      <c r="AA54" s="9"/>
      <c r="AB54" s="9"/>
      <c r="AC54" s="9"/>
      <c r="AD54" s="232"/>
      <c r="AE54" s="232"/>
      <c r="AF54" s="232"/>
      <c r="AG54" s="480">
        <f>IF($H54&lt;&gt;AD$7,0,$Y54)</f>
        <v>0</v>
      </c>
      <c r="AH54" s="232"/>
      <c r="AI54" s="232"/>
      <c r="AJ54" s="232"/>
      <c r="AK54" s="480">
        <f t="shared" ref="AK54" si="366">IF($H54&lt;&gt;AH$7,0,$Y54)</f>
        <v>0</v>
      </c>
      <c r="AL54" s="232"/>
      <c r="AM54" s="232"/>
      <c r="AN54" s="232"/>
      <c r="AO54" s="480">
        <f t="shared" ref="AO54" si="367">IF($H54&lt;&gt;AL$7,0,$Y54)</f>
        <v>0</v>
      </c>
      <c r="AP54" s="232"/>
      <c r="AQ54" s="232"/>
      <c r="AR54" s="232"/>
      <c r="AS54" s="480">
        <f t="shared" ref="AS54" si="368">IF($H54&lt;&gt;AP$7,0,$Y54)</f>
        <v>0</v>
      </c>
      <c r="AT54" s="232"/>
      <c r="AU54" s="232"/>
      <c r="AV54" s="232"/>
      <c r="AW54" s="480">
        <f t="shared" ref="AW54" si="369">IF($H54&lt;&gt;AT$7,0,$Y54)</f>
        <v>0</v>
      </c>
      <c r="AX54" s="232"/>
      <c r="AY54" s="232"/>
      <c r="AZ54" s="232"/>
      <c r="BA54" s="480">
        <f t="shared" ref="BA54" si="370">IF($H54&lt;&gt;AX$7,0,$Y54)</f>
        <v>0</v>
      </c>
      <c r="BB54" s="232"/>
      <c r="BC54" s="232"/>
      <c r="BD54" s="232"/>
      <c r="BE54" s="480">
        <f t="shared" ref="BE54" si="371">IF($H54&lt;&gt;BB$7,0,$Y54)</f>
        <v>0</v>
      </c>
      <c r="BF54" s="232"/>
      <c r="BG54" s="232"/>
      <c r="BH54" s="232"/>
      <c r="BI54" s="480">
        <f t="shared" ref="BI54" si="372">IF($H54&lt;&gt;BF$7,0,$Y54)</f>
        <v>0</v>
      </c>
      <c r="BJ54" s="63">
        <f>IF(ISERROR(AC54/X54),0,AC54/X54)</f>
        <v>0</v>
      </c>
      <c r="BK54" s="126" t="str">
        <f>IF(ISERROR(SEARCH("в",A54)),"",1)</f>
        <v/>
      </c>
      <c r="BL54" s="85">
        <f>IF(AG54&lt;&gt;0,$Y54,0)</f>
        <v>0</v>
      </c>
      <c r="BM54" s="85">
        <f>IF(AK54&lt;&gt;0,$Y54,0)</f>
        <v>0</v>
      </c>
      <c r="BN54" s="85">
        <f>IF(AO54&lt;&gt;0,$Y54,0)</f>
        <v>0</v>
      </c>
      <c r="BO54" s="85">
        <f>IF(AS54&lt;&gt;0,$Y54,0)</f>
        <v>0</v>
      </c>
      <c r="BP54" s="85">
        <f>IF(AW54&lt;&gt;0,$Y54,0)</f>
        <v>0</v>
      </c>
      <c r="BQ54" s="85">
        <f>IF(BA54&lt;&gt;0,$Y54,0)</f>
        <v>0</v>
      </c>
      <c r="BR54" s="85">
        <f>IF(BE54&lt;&gt;0,$Y54,0)</f>
        <v>0</v>
      </c>
      <c r="BS54" s="85">
        <f>IF(BI54&lt;&gt;0,$Y54,0)</f>
        <v>0</v>
      </c>
      <c r="BT54" s="90">
        <f>SUM(BL54:BS54)</f>
        <v>0</v>
      </c>
      <c r="BW54" s="14">
        <f>IF($DC54=0,0,ROUND(4*$Y54*SUM(AD54:AF54)/$DC54,0)/4)</f>
        <v>0</v>
      </c>
      <c r="BX54" s="14">
        <f>IF($DC54=0,0,ROUND(4*$Y54*SUM(AH54:AJ54)/$DC54,0)/4)</f>
        <v>0</v>
      </c>
      <c r="BY54" s="14">
        <f>IF($DC54=0,0,ROUND(4*$Y54*SUM(AL54:AN54)/$DC54,0)/4)</f>
        <v>0</v>
      </c>
      <c r="BZ54" s="14">
        <f>IF($DC54=0,0,ROUND(4*$Y54*SUM(AP54:AR54)/$DC54,0)/4)</f>
        <v>0</v>
      </c>
      <c r="CA54" s="14">
        <f>IF($DC54=0,0,ROUND(4*$Y54*SUM(AT54:AV54)/$DC54,0)/4)</f>
        <v>0</v>
      </c>
      <c r="CB54" s="14">
        <f>IF($DC54=0,0,ROUND(4*$Y54*(SUM(AX54:AZ54))/$DC54,0)/4)</f>
        <v>0</v>
      </c>
      <c r="CC54" s="14">
        <f>IF($DC54=0,0,ROUND(4*$Y54*(SUM(BB54:BD54))/$DC54,0)/4)</f>
        <v>0</v>
      </c>
      <c r="CD54" s="14">
        <f>IF($DC54=0,0,ROUND(4*$Y54*(SUM(BF54:BH54))/$DC54,0)/4)</f>
        <v>0</v>
      </c>
      <c r="CE54" s="201">
        <f>SUM(BW54:CD54)</f>
        <v>0</v>
      </c>
      <c r="CF54" s="217">
        <f>MAX(BW54:CD54)</f>
        <v>0</v>
      </c>
      <c r="CH54" s="74">
        <f>IF(VALUE($D54)=1,1,0)+IF(VALUE($E54)=1,1,0)+IF(VALUE($F54)=1,1,0)+IF(VALUE($G54)=1,1,0)</f>
        <v>0</v>
      </c>
      <c r="CI54" s="74">
        <f>IF(VALUE($D54)=2,1,0)+IF(VALUE($E54)=2,1,0)+IF(VALUE($F54)=2,1,0)+IF(VALUE($G54)=2,1,0)</f>
        <v>0</v>
      </c>
      <c r="CJ54" s="74">
        <f>IF(VALUE($D54)=3,1,0)+IF(VALUE($E54)=3,1,0)+IF(VALUE($F54)=3,1,0)+IF(VALUE($G54)=3,1,0)</f>
        <v>0</v>
      </c>
      <c r="CK54" s="74">
        <f>IF(VALUE($D54)=4,1,0)+IF(VALUE($E54)=4,1,0)+IF(VALUE($F54)=4,1,0)+IF(VALUE($G54)=4,1,0)</f>
        <v>0</v>
      </c>
      <c r="CL54" s="74">
        <f>IF(VALUE($D54)=5,1,0)+IF(VALUE($E54)=5,1,0)+IF(VALUE($F54)=5,1,0)+IF(VALUE($G54)=5,1,0)</f>
        <v>0</v>
      </c>
      <c r="CM54" s="74">
        <f>IF(VALUE($D54)=6,1,0)+IF(VALUE($E54)=6,1,0)+IF(VALUE($F54)=6,1,0)+IF(VALUE($G54)=6,1,0)</f>
        <v>0</v>
      </c>
      <c r="CN54" s="74">
        <f>IF(VALUE($D54)=7,1,0)+IF(VALUE($E54)=7,1,0)+IF(VALUE($F54)=7,1,0)+IF(VALUE($G54)=7,1,0)</f>
        <v>0</v>
      </c>
      <c r="CO54" s="74">
        <f>IF(VALUE($D54)=8,1,0)+IF(VALUE($E54)=8,1,0)+IF(VALUE($F54)=8,1,0)+IF(VALUE($G54)=8,1,0)</f>
        <v>0</v>
      </c>
      <c r="CP54" s="84">
        <f>SUM(CH54:CO54)</f>
        <v>0</v>
      </c>
      <c r="CQ54" s="74">
        <f>IF(MID(H54,1,1)="1",1,0)+IF(MID(I54,1,1)="1",1,0)+IF(MID(J54,1,1)="1",1,0)+IF(MID(K54,1,1)="1",1,0)+IF(MID(L54,1,1)="1",1,0)+IF(MID(M54,1,1)="1",1,0)+IF(MID(N54,1,1)="1",1,0)</f>
        <v>0</v>
      </c>
      <c r="CR54" s="74">
        <f>IF(MID(H54,1,1)="2",1,0)+IF(MID(I54,1,1)="2",1,0)+IF(MID(J54,1,1)="2",1,0)+IF(MID(K54,1,1)="2",1,0)+IF(MID(L54,1,1)="2",1,0)+IF(MID(M54,1,1)="2",1,0)+IF(MID(N54,1,1)="2",1,0)</f>
        <v>0</v>
      </c>
      <c r="CS54" s="75">
        <f>IF(MID(H54,1,1)="3",1,0)+IF(MID(I54,1,1)="3",1,0)+IF(MID(J54,1,1)="3",1,0)+IF(MID(K54,1,1)="3",1,0)+IF(MID(L54,1,1)="3",1,0)+IF(MID(M54,1,1)="3",1,0)+IF(MID(N54,1,1)="3",1,0)</f>
        <v>0</v>
      </c>
      <c r="CT54" s="74">
        <f>IF(MID(H54,1,1)="4",1,0)+IF(MID(I54,1,1)="4",1,0)+IF(MID(J54,1,1)="4",1,0)+IF(MID(K54,1,1)="4",1,0)+IF(MID(L54,1,1)="4",1,0)+IF(MID(M54,1,1)="4",1,0)+IF(MID(N54,1,1)="4",1,0)</f>
        <v>0</v>
      </c>
      <c r="CU54" s="74">
        <f>IF(MID(H54,1,1)="5",1,0)+IF(MID(I54,1,1)="5",1,0)+IF(MID(J54,1,1)="5",1,0)+IF(MID(K54,1,1)="5",1,0)+IF(MID(L54,1,1)="5",1,0)+IF(MID(M54,1,1)="5",1,0)+IF(MID(N54,1,1)="5",1,0)</f>
        <v>0</v>
      </c>
      <c r="CV54" s="74">
        <f>IF(MID(H54,1,1)="6",1,0)+IF(MID(I54,1,1)="6",1,0)+IF(MID(J54,1,1)="6",1,0)+IF(MID(K54,1,1)="6",1,0)+IF(MID(L54,1,1)="6",1,0)+IF(MID(M54,1,1)="6",1,0)+IF(MID(N54,1,1)="6",1,0)</f>
        <v>0</v>
      </c>
      <c r="CW54" s="74">
        <f>IF(MID(H54,1,1)="7",1,0)+IF(MID(I54,1,1)="7",1,0)+IF(MID(J54,1,1)="7",1,0)+IF(MID(K54,1,1)="7",1,0)+IF(MID(L54,1,1)="7",1,0)+IF(MID(M54,1,1)="7",1,0)+IF(MID(N54,1,1)="7",1,0)</f>
        <v>0</v>
      </c>
      <c r="CX54" s="74">
        <f>IF(MID(H54,1,1)="8",1,0)+IF(MID(I54,1,1)="8",1,0)+IF(MID(J54,1,1)="8",1,0)+IF(MID(K54,1,1)="8",1,0)+IF(MID(L54,1,1)="8",1,0)+IF(MID(M54,1,1)="8",1,0)+IF(MID(N54,1,1)="8",1,0)</f>
        <v>0</v>
      </c>
      <c r="CY54" s="83">
        <f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x14ac:dyDescent="0.2">
      <c r="A55" s="17" t="s">
        <v>141</v>
      </c>
      <c r="B55" s="503" t="s">
        <v>152</v>
      </c>
      <c r="C55" s="138"/>
      <c r="D55" s="394"/>
      <c r="E55" s="159"/>
      <c r="F55" s="159"/>
      <c r="G55" s="280"/>
      <c r="H55" s="128"/>
      <c r="I55" s="159"/>
      <c r="J55" s="159"/>
      <c r="K55" s="159"/>
      <c r="L55" s="159"/>
      <c r="M55" s="159"/>
      <c r="N55" s="280"/>
      <c r="O55" s="142"/>
      <c r="P55" s="142"/>
      <c r="Q55" s="279"/>
      <c r="R55" s="159"/>
      <c r="S55" s="159"/>
      <c r="T55" s="159"/>
      <c r="U55" s="159"/>
      <c r="V55" s="159"/>
      <c r="W55" s="280"/>
      <c r="X55" s="281">
        <v>150</v>
      </c>
      <c r="Y55" s="142">
        <f t="shared" ref="Y55:Y73" si="373">CEILING(X55/$BR$7,0.25)</f>
        <v>5</v>
      </c>
      <c r="Z55" s="9"/>
      <c r="AA55" s="9"/>
      <c r="AB55" s="9"/>
      <c r="AC55" s="9"/>
      <c r="AD55" s="232"/>
      <c r="AE55" s="232"/>
      <c r="AF55" s="232"/>
      <c r="AG55" s="480">
        <f t="shared" ref="AG55:AG73" si="374">IF($H55&lt;&gt;AD$7,0,$Y55)</f>
        <v>0</v>
      </c>
      <c r="AH55" s="232"/>
      <c r="AI55" s="232"/>
      <c r="AJ55" s="232"/>
      <c r="AK55" s="480">
        <f t="shared" ref="AK55:AK73" si="375">IF($H55&lt;&gt;AH$7,0,$Y55)</f>
        <v>0</v>
      </c>
      <c r="AL55" s="232"/>
      <c r="AM55" s="232"/>
      <c r="AN55" s="232"/>
      <c r="AO55" s="480">
        <f t="shared" ref="AO55:AO73" si="376">IF($H55&lt;&gt;AL$7,0,$Y55)</f>
        <v>0</v>
      </c>
      <c r="AP55" s="232"/>
      <c r="AQ55" s="232"/>
      <c r="AR55" s="232"/>
      <c r="AS55" s="480">
        <f t="shared" ref="AS55:AS73" si="377">IF($H55&lt;&gt;AP$7,0,$Y55)</f>
        <v>0</v>
      </c>
      <c r="AT55" s="232"/>
      <c r="AU55" s="232"/>
      <c r="AV55" s="232"/>
      <c r="AW55" s="480">
        <f t="shared" ref="AW55:AW73" si="378">IF($H55&lt;&gt;AT$7,0,$Y55)</f>
        <v>0</v>
      </c>
      <c r="AX55" s="232"/>
      <c r="AY55" s="232"/>
      <c r="AZ55" s="232"/>
      <c r="BA55" s="480">
        <f t="shared" ref="BA55:BA73" si="379">IF($H55&lt;&gt;AX$7,0,$Y55)</f>
        <v>0</v>
      </c>
      <c r="BB55" s="232"/>
      <c r="BC55" s="232"/>
      <c r="BD55" s="232"/>
      <c r="BE55" s="480">
        <f t="shared" ref="BE55:BE73" si="380">IF($H55&lt;&gt;BB$7,0,$Y55)</f>
        <v>0</v>
      </c>
      <c r="BF55" s="232"/>
      <c r="BG55" s="232"/>
      <c r="BH55" s="232"/>
      <c r="BI55" s="480">
        <f t="shared" ref="BI55:BI73" si="381">IF($H55&lt;&gt;BF$7,0,$Y55)</f>
        <v>0</v>
      </c>
      <c r="BJ55" s="63">
        <f t="shared" ref="BJ55:BJ73" si="382">IF(ISERROR(AC55/X55),0,AC55/X55)</f>
        <v>0</v>
      </c>
      <c r="BK55" s="126" t="str">
        <f t="shared" ref="BK55:BK73" si="383">IF(ISERROR(SEARCH("в",A55)),"",1)</f>
        <v/>
      </c>
      <c r="BL55" s="85">
        <f t="shared" ref="BL55:BL65" si="384">IF(AG55&lt;&gt;0,$Y55,0)</f>
        <v>0</v>
      </c>
      <c r="BM55" s="85">
        <f t="shared" ref="BM55:BM73" si="385">IF(AK55&lt;&gt;0,$Y55,0)</f>
        <v>0</v>
      </c>
      <c r="BN55" s="85">
        <f t="shared" ref="BN55:BN65" si="386">IF(AO55&lt;&gt;0,$Y55,0)</f>
        <v>0</v>
      </c>
      <c r="BO55" s="85">
        <f t="shared" ref="BO55:BO65" si="387">IF(AS55&lt;&gt;0,$Y55,0)</f>
        <v>0</v>
      </c>
      <c r="BP55" s="85">
        <f t="shared" ref="BP55:BP65" si="388">IF(AW55&lt;&gt;0,$Y55,0)</f>
        <v>0</v>
      </c>
      <c r="BQ55" s="85">
        <f t="shared" ref="BQ55:BQ65" si="389">IF(BA55&lt;&gt;0,$Y55,0)</f>
        <v>0</v>
      </c>
      <c r="BR55" s="85">
        <f t="shared" ref="BR55:BR65" si="390">IF(BE55&lt;&gt;0,$Y55,0)</f>
        <v>0</v>
      </c>
      <c r="BS55" s="85">
        <f t="shared" ref="BS55:BS65" si="391">IF(BI55&lt;&gt;0,$Y55,0)</f>
        <v>0</v>
      </c>
      <c r="BT55" s="90">
        <f t="shared" ref="BT55:BT73" si="392">SUM(BL55:BS55)</f>
        <v>0</v>
      </c>
      <c r="BW55" s="14">
        <f t="shared" ref="BW55:BW73" si="393">IF($DC55=0,0,ROUND(4*$Y55*SUM(AD55:AF55)/$DC55,0)/4)</f>
        <v>0</v>
      </c>
      <c r="BX55" s="14">
        <f t="shared" ref="BX55:BX65" si="394">IF($DC55=0,0,ROUND(4*$Y55*SUM(AH55:AJ55)/$DC55,0)/4)</f>
        <v>0</v>
      </c>
      <c r="BY55" s="14">
        <f t="shared" ref="BY55:BY65" si="395">IF($DC55=0,0,ROUND(4*$Y55*SUM(AL55:AN55)/$DC55,0)/4)</f>
        <v>0</v>
      </c>
      <c r="BZ55" s="14">
        <f t="shared" ref="BZ55:BZ65" si="396">IF($DC55=0,0,ROUND(4*$Y55*SUM(AP55:AR55)/$DC55,0)/4)</f>
        <v>0</v>
      </c>
      <c r="CA55" s="14">
        <f t="shared" ref="CA55:CA65" si="397">IF($DC55=0,0,ROUND(4*$Y55*SUM(AT55:AV55)/$DC55,0)/4)</f>
        <v>0</v>
      </c>
      <c r="CB55" s="14">
        <f t="shared" ref="CB55:CB65" si="398">IF($DC55=0,0,ROUND(4*$Y55*(SUM(AX55:AZ55))/$DC55,0)/4)</f>
        <v>0</v>
      </c>
      <c r="CC55" s="14">
        <f t="shared" ref="CC55:CC65" si="399">IF($DC55=0,0,ROUND(4*$Y55*(SUM(BB55:BD55))/$DC55,0)/4)</f>
        <v>0</v>
      </c>
      <c r="CD55" s="14">
        <f t="shared" ref="CD55:CD65" si="400">IF($DC55=0,0,ROUND(4*$Y55*(SUM(BF55:BH55))/$DC55,0)/4)</f>
        <v>0</v>
      </c>
      <c r="CE55" s="201">
        <f t="shared" ref="CE55:CE73" si="401">SUM(BW55:CD55)</f>
        <v>0</v>
      </c>
      <c r="CF55" s="217">
        <f t="shared" ref="CF55:CF73" si="402">MAX(BW55:CD55)</f>
        <v>0</v>
      </c>
      <c r="CH55" s="74">
        <f t="shared" ref="CH55:CH73" si="403">IF(VALUE($D55)=1,1,0)+IF(VALUE($E55)=1,1,0)+IF(VALUE($F55)=1,1,0)+IF(VALUE($G55)=1,1,0)</f>
        <v>0</v>
      </c>
      <c r="CI55" s="74">
        <f t="shared" ref="CI55:CI73" si="404">IF(VALUE($D55)=2,1,0)+IF(VALUE($E55)=2,1,0)+IF(VALUE($F55)=2,1,0)+IF(VALUE($G55)=2,1,0)</f>
        <v>0</v>
      </c>
      <c r="CJ55" s="74">
        <f t="shared" ref="CJ55:CJ73" si="405">IF(VALUE($D55)=3,1,0)+IF(VALUE($E55)=3,1,0)+IF(VALUE($F55)=3,1,0)+IF(VALUE($G55)=3,1,0)</f>
        <v>0</v>
      </c>
      <c r="CK55" s="74">
        <f t="shared" ref="CK55:CK73" si="406">IF(VALUE($D55)=4,1,0)+IF(VALUE($E55)=4,1,0)+IF(VALUE($F55)=4,1,0)+IF(VALUE($G55)=4,1,0)</f>
        <v>0</v>
      </c>
      <c r="CL55" s="74">
        <f t="shared" ref="CL55:CL73" si="407">IF(VALUE($D55)=5,1,0)+IF(VALUE($E55)=5,1,0)+IF(VALUE($F55)=5,1,0)+IF(VALUE($G55)=5,1,0)</f>
        <v>0</v>
      </c>
      <c r="CM55" s="74">
        <f t="shared" ref="CM55:CM73" si="408">IF(VALUE($D55)=6,1,0)+IF(VALUE($E55)=6,1,0)+IF(VALUE($F55)=6,1,0)+IF(VALUE($G55)=6,1,0)</f>
        <v>0</v>
      </c>
      <c r="CN55" s="74">
        <f t="shared" ref="CN55:CN73" si="409">IF(VALUE($D55)=7,1,0)+IF(VALUE($E55)=7,1,0)+IF(VALUE($F55)=7,1,0)+IF(VALUE($G55)=7,1,0)</f>
        <v>0</v>
      </c>
      <c r="CO55" s="74">
        <f t="shared" ref="CO55:CO73" si="410">IF(VALUE($D55)=8,1,0)+IF(VALUE($E55)=8,1,0)+IF(VALUE($F55)=8,1,0)+IF(VALUE($G55)=8,1,0)</f>
        <v>0</v>
      </c>
      <c r="CP55" s="84">
        <f t="shared" ref="CP55:CP73" si="411">SUM(CH55:CO55)</f>
        <v>0</v>
      </c>
      <c r="CQ55" s="74">
        <f t="shared" ref="CQ55:CQ73" si="412">IF(MID(H55,1,1)="1",1,0)+IF(MID(I55,1,1)="1",1,0)+IF(MID(J55,1,1)="1",1,0)+IF(MID(K55,1,1)="1",1,0)+IF(MID(L55,1,1)="1",1,0)+IF(MID(M55,1,1)="1",1,0)+IF(MID(N55,1,1)="1",1,0)</f>
        <v>0</v>
      </c>
      <c r="CR55" s="74">
        <f t="shared" ref="CR55:CR73" si="413">IF(MID(H55,1,1)="2",1,0)+IF(MID(I55,1,1)="2",1,0)+IF(MID(J55,1,1)="2",1,0)+IF(MID(K55,1,1)="2",1,0)+IF(MID(L55,1,1)="2",1,0)+IF(MID(M55,1,1)="2",1,0)+IF(MID(N55,1,1)="2",1,0)</f>
        <v>0</v>
      </c>
      <c r="CS55" s="75">
        <f t="shared" ref="CS55:CS73" si="414">IF(MID(H55,1,1)="3",1,0)+IF(MID(I55,1,1)="3",1,0)+IF(MID(J55,1,1)="3",1,0)+IF(MID(K55,1,1)="3",1,0)+IF(MID(L55,1,1)="3",1,0)+IF(MID(M55,1,1)="3",1,0)+IF(MID(N55,1,1)="3",1,0)</f>
        <v>0</v>
      </c>
      <c r="CT55" s="74">
        <f t="shared" ref="CT55:CT73" si="415">IF(MID(H55,1,1)="4",1,0)+IF(MID(I55,1,1)="4",1,0)+IF(MID(J55,1,1)="4",1,0)+IF(MID(K55,1,1)="4",1,0)+IF(MID(L55,1,1)="4",1,0)+IF(MID(M55,1,1)="4",1,0)+IF(MID(N55,1,1)="4",1,0)</f>
        <v>0</v>
      </c>
      <c r="CU55" s="74">
        <f t="shared" ref="CU55:CU73" si="416">IF(MID(H55,1,1)="5",1,0)+IF(MID(I55,1,1)="5",1,0)+IF(MID(J55,1,1)="5",1,0)+IF(MID(K55,1,1)="5",1,0)+IF(MID(L55,1,1)="5",1,0)+IF(MID(M55,1,1)="5",1,0)+IF(MID(N55,1,1)="5",1,0)</f>
        <v>0</v>
      </c>
      <c r="CV55" s="74">
        <f t="shared" ref="CV55:CV73" si="417">IF(MID(H55,1,1)="6",1,0)+IF(MID(I55,1,1)="6",1,0)+IF(MID(J55,1,1)="6",1,0)+IF(MID(K55,1,1)="6",1,0)+IF(MID(L55,1,1)="6",1,0)+IF(MID(M55,1,1)="6",1,0)+IF(MID(N55,1,1)="6",1,0)</f>
        <v>0</v>
      </c>
      <c r="CW55" s="74">
        <f t="shared" ref="CW55:CW73" si="418">IF(MID(H55,1,1)="7",1,0)+IF(MID(I55,1,1)="7",1,0)+IF(MID(J55,1,1)="7",1,0)+IF(MID(K55,1,1)="7",1,0)+IF(MID(L55,1,1)="7",1,0)+IF(MID(M55,1,1)="7",1,0)+IF(MID(N55,1,1)="7",1,0)</f>
        <v>0</v>
      </c>
      <c r="CX55" s="74">
        <f t="shared" ref="CX55:CX73" si="419">IF(MID(H55,1,1)="8",1,0)+IF(MID(I55,1,1)="8",1,0)+IF(MID(J55,1,1)="8",1,0)+IF(MID(K55,1,1)="8",1,0)+IF(MID(L55,1,1)="8",1,0)+IF(MID(M55,1,1)="8",1,0)+IF(MID(N55,1,1)="8",1,0)</f>
        <v>0</v>
      </c>
      <c r="CY55" s="83">
        <f t="shared" ref="CY55:CY73" si="420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x14ac:dyDescent="0.2">
      <c r="A56" s="17" t="s">
        <v>142</v>
      </c>
      <c r="B56" s="503" t="s">
        <v>153</v>
      </c>
      <c r="C56" s="137"/>
      <c r="D56" s="279"/>
      <c r="E56" s="159"/>
      <c r="F56" s="159"/>
      <c r="G56" s="280"/>
      <c r="H56" s="128"/>
      <c r="I56" s="159"/>
      <c r="J56" s="159"/>
      <c r="K56" s="159"/>
      <c r="L56" s="159"/>
      <c r="M56" s="159"/>
      <c r="N56" s="280"/>
      <c r="O56" s="142"/>
      <c r="P56" s="142"/>
      <c r="Q56" s="279"/>
      <c r="R56" s="159"/>
      <c r="S56" s="159"/>
      <c r="T56" s="159"/>
      <c r="U56" s="159"/>
      <c r="V56" s="159"/>
      <c r="W56" s="280"/>
      <c r="X56" s="281"/>
      <c r="Y56" s="142">
        <f t="shared" si="373"/>
        <v>0</v>
      </c>
      <c r="Z56" s="9"/>
      <c r="AA56" s="9"/>
      <c r="AB56" s="9"/>
      <c r="AC56" s="9"/>
      <c r="AD56" s="232"/>
      <c r="AE56" s="232"/>
      <c r="AF56" s="232"/>
      <c r="AG56" s="480">
        <f t="shared" si="374"/>
        <v>0</v>
      </c>
      <c r="AH56" s="232"/>
      <c r="AI56" s="232"/>
      <c r="AJ56" s="232"/>
      <c r="AK56" s="480">
        <f t="shared" si="375"/>
        <v>0</v>
      </c>
      <c r="AL56" s="232"/>
      <c r="AM56" s="232"/>
      <c r="AN56" s="232"/>
      <c r="AO56" s="480">
        <f t="shared" si="376"/>
        <v>0</v>
      </c>
      <c r="AP56" s="232"/>
      <c r="AQ56" s="232"/>
      <c r="AR56" s="232"/>
      <c r="AS56" s="480">
        <f t="shared" si="377"/>
        <v>0</v>
      </c>
      <c r="AT56" s="232"/>
      <c r="AU56" s="232"/>
      <c r="AV56" s="232"/>
      <c r="AW56" s="480">
        <f t="shared" si="378"/>
        <v>0</v>
      </c>
      <c r="AX56" s="232"/>
      <c r="AY56" s="232"/>
      <c r="AZ56" s="232"/>
      <c r="BA56" s="480">
        <f t="shared" si="379"/>
        <v>0</v>
      </c>
      <c r="BB56" s="232"/>
      <c r="BC56" s="232"/>
      <c r="BD56" s="232"/>
      <c r="BE56" s="480">
        <f t="shared" si="380"/>
        <v>0</v>
      </c>
      <c r="BF56" s="232"/>
      <c r="BG56" s="232"/>
      <c r="BH56" s="232"/>
      <c r="BI56" s="480">
        <f t="shared" si="381"/>
        <v>0</v>
      </c>
      <c r="BJ56" s="63">
        <f t="shared" si="382"/>
        <v>0</v>
      </c>
      <c r="BK56" s="126" t="str">
        <f t="shared" si="383"/>
        <v/>
      </c>
      <c r="BL56" s="85">
        <f t="shared" si="384"/>
        <v>0</v>
      </c>
      <c r="BM56" s="85">
        <f t="shared" si="385"/>
        <v>0</v>
      </c>
      <c r="BN56" s="85">
        <f t="shared" si="386"/>
        <v>0</v>
      </c>
      <c r="BO56" s="85">
        <f t="shared" si="387"/>
        <v>0</v>
      </c>
      <c r="BP56" s="85">
        <f t="shared" si="388"/>
        <v>0</v>
      </c>
      <c r="BQ56" s="85">
        <f t="shared" si="389"/>
        <v>0</v>
      </c>
      <c r="BR56" s="85">
        <f t="shared" si="390"/>
        <v>0</v>
      </c>
      <c r="BS56" s="85">
        <f t="shared" si="391"/>
        <v>0</v>
      </c>
      <c r="BT56" s="90">
        <f t="shared" si="392"/>
        <v>0</v>
      </c>
      <c r="BW56" s="14">
        <f t="shared" si="393"/>
        <v>0</v>
      </c>
      <c r="BX56" s="14">
        <f t="shared" si="394"/>
        <v>0</v>
      </c>
      <c r="BY56" s="14">
        <f t="shared" si="395"/>
        <v>0</v>
      </c>
      <c r="BZ56" s="14">
        <f t="shared" si="396"/>
        <v>0</v>
      </c>
      <c r="CA56" s="14">
        <f t="shared" si="397"/>
        <v>0</v>
      </c>
      <c r="CB56" s="14">
        <f t="shared" si="398"/>
        <v>0</v>
      </c>
      <c r="CC56" s="14">
        <f t="shared" si="399"/>
        <v>0</v>
      </c>
      <c r="CD56" s="14">
        <f t="shared" si="400"/>
        <v>0</v>
      </c>
      <c r="CE56" s="201">
        <f t="shared" si="401"/>
        <v>0</v>
      </c>
      <c r="CF56" s="217">
        <f t="shared" si="402"/>
        <v>0</v>
      </c>
      <c r="CH56" s="74">
        <f t="shared" si="403"/>
        <v>0</v>
      </c>
      <c r="CI56" s="74">
        <f t="shared" si="404"/>
        <v>0</v>
      </c>
      <c r="CJ56" s="74">
        <f t="shared" si="405"/>
        <v>0</v>
      </c>
      <c r="CK56" s="74">
        <f t="shared" si="406"/>
        <v>0</v>
      </c>
      <c r="CL56" s="74">
        <f t="shared" si="407"/>
        <v>0</v>
      </c>
      <c r="CM56" s="74">
        <f t="shared" si="408"/>
        <v>0</v>
      </c>
      <c r="CN56" s="74">
        <f t="shared" si="409"/>
        <v>0</v>
      </c>
      <c r="CO56" s="74">
        <f t="shared" si="410"/>
        <v>0</v>
      </c>
      <c r="CP56" s="84">
        <f t="shared" si="411"/>
        <v>0</v>
      </c>
      <c r="CQ56" s="74">
        <f t="shared" si="412"/>
        <v>0</v>
      </c>
      <c r="CR56" s="74">
        <f t="shared" si="413"/>
        <v>0</v>
      </c>
      <c r="CS56" s="75">
        <f t="shared" si="414"/>
        <v>0</v>
      </c>
      <c r="CT56" s="74">
        <f t="shared" si="415"/>
        <v>0</v>
      </c>
      <c r="CU56" s="74">
        <f t="shared" si="416"/>
        <v>0</v>
      </c>
      <c r="CV56" s="74">
        <f t="shared" si="417"/>
        <v>0</v>
      </c>
      <c r="CW56" s="74">
        <f t="shared" si="418"/>
        <v>0</v>
      </c>
      <c r="CX56" s="74">
        <f t="shared" si="419"/>
        <v>0</v>
      </c>
      <c r="CY56" s="83">
        <f t="shared" si="420"/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x14ac:dyDescent="0.2">
      <c r="A57" s="17" t="s">
        <v>143</v>
      </c>
      <c r="B57" s="503" t="s">
        <v>154</v>
      </c>
      <c r="C57" s="137"/>
      <c r="D57" s="279"/>
      <c r="E57" s="159"/>
      <c r="F57" s="159"/>
      <c r="G57" s="280"/>
      <c r="H57" s="128"/>
      <c r="I57" s="159"/>
      <c r="J57" s="159"/>
      <c r="K57" s="159"/>
      <c r="L57" s="159"/>
      <c r="M57" s="159"/>
      <c r="N57" s="280"/>
      <c r="O57" s="142"/>
      <c r="P57" s="142"/>
      <c r="Q57" s="279"/>
      <c r="R57" s="159"/>
      <c r="S57" s="159"/>
      <c r="T57" s="159"/>
      <c r="U57" s="159"/>
      <c r="V57" s="159"/>
      <c r="W57" s="280"/>
      <c r="X57" s="281"/>
      <c r="Y57" s="142">
        <f t="shared" si="373"/>
        <v>0</v>
      </c>
      <c r="Z57" s="9"/>
      <c r="AA57" s="9"/>
      <c r="AB57" s="9"/>
      <c r="AC57" s="9"/>
      <c r="AD57" s="232"/>
      <c r="AE57" s="232"/>
      <c r="AF57" s="232"/>
      <c r="AG57" s="480">
        <f t="shared" si="374"/>
        <v>0</v>
      </c>
      <c r="AH57" s="232"/>
      <c r="AI57" s="232"/>
      <c r="AJ57" s="232"/>
      <c r="AK57" s="480">
        <f t="shared" si="375"/>
        <v>0</v>
      </c>
      <c r="AL57" s="232"/>
      <c r="AM57" s="232"/>
      <c r="AN57" s="232"/>
      <c r="AO57" s="480">
        <f t="shared" si="376"/>
        <v>0</v>
      </c>
      <c r="AP57" s="232"/>
      <c r="AQ57" s="232"/>
      <c r="AR57" s="232"/>
      <c r="AS57" s="480">
        <f t="shared" si="377"/>
        <v>0</v>
      </c>
      <c r="AT57" s="232"/>
      <c r="AU57" s="232"/>
      <c r="AV57" s="232"/>
      <c r="AW57" s="480">
        <f t="shared" si="378"/>
        <v>0</v>
      </c>
      <c r="AX57" s="232"/>
      <c r="AY57" s="232"/>
      <c r="AZ57" s="232"/>
      <c r="BA57" s="480">
        <f t="shared" si="379"/>
        <v>0</v>
      </c>
      <c r="BB57" s="232"/>
      <c r="BC57" s="232"/>
      <c r="BD57" s="232"/>
      <c r="BE57" s="480">
        <f t="shared" si="380"/>
        <v>0</v>
      </c>
      <c r="BF57" s="232"/>
      <c r="BG57" s="232"/>
      <c r="BH57" s="232"/>
      <c r="BI57" s="480">
        <f t="shared" si="381"/>
        <v>0</v>
      </c>
      <c r="BJ57" s="63">
        <f t="shared" si="382"/>
        <v>0</v>
      </c>
      <c r="BK57" s="126" t="str">
        <f t="shared" si="383"/>
        <v/>
      </c>
      <c r="BL57" s="85">
        <f t="shared" si="384"/>
        <v>0</v>
      </c>
      <c r="BM57" s="85">
        <f t="shared" si="385"/>
        <v>0</v>
      </c>
      <c r="BN57" s="85">
        <f t="shared" si="386"/>
        <v>0</v>
      </c>
      <c r="BO57" s="85">
        <f t="shared" si="387"/>
        <v>0</v>
      </c>
      <c r="BP57" s="85">
        <f t="shared" si="388"/>
        <v>0</v>
      </c>
      <c r="BQ57" s="85">
        <f t="shared" si="389"/>
        <v>0</v>
      </c>
      <c r="BR57" s="85">
        <f t="shared" si="390"/>
        <v>0</v>
      </c>
      <c r="BS57" s="85">
        <f t="shared" si="391"/>
        <v>0</v>
      </c>
      <c r="BT57" s="90">
        <f t="shared" si="392"/>
        <v>0</v>
      </c>
      <c r="BW57" s="14">
        <f t="shared" si="393"/>
        <v>0</v>
      </c>
      <c r="BX57" s="14">
        <f t="shared" si="394"/>
        <v>0</v>
      </c>
      <c r="BY57" s="14">
        <f t="shared" si="395"/>
        <v>0</v>
      </c>
      <c r="BZ57" s="14">
        <f t="shared" si="396"/>
        <v>0</v>
      </c>
      <c r="CA57" s="14">
        <f t="shared" si="397"/>
        <v>0</v>
      </c>
      <c r="CB57" s="14">
        <f t="shared" si="398"/>
        <v>0</v>
      </c>
      <c r="CC57" s="14">
        <f t="shared" si="399"/>
        <v>0</v>
      </c>
      <c r="CD57" s="14">
        <f t="shared" si="400"/>
        <v>0</v>
      </c>
      <c r="CE57" s="201">
        <f t="shared" si="401"/>
        <v>0</v>
      </c>
      <c r="CF57" s="217">
        <f t="shared" si="402"/>
        <v>0</v>
      </c>
      <c r="CH57" s="74">
        <f t="shared" si="403"/>
        <v>0</v>
      </c>
      <c r="CI57" s="74">
        <f t="shared" si="404"/>
        <v>0</v>
      </c>
      <c r="CJ57" s="74">
        <f t="shared" si="405"/>
        <v>0</v>
      </c>
      <c r="CK57" s="74">
        <f t="shared" si="406"/>
        <v>0</v>
      </c>
      <c r="CL57" s="74">
        <f t="shared" si="407"/>
        <v>0</v>
      </c>
      <c r="CM57" s="74">
        <f t="shared" si="408"/>
        <v>0</v>
      </c>
      <c r="CN57" s="74">
        <f t="shared" si="409"/>
        <v>0</v>
      </c>
      <c r="CO57" s="74">
        <f t="shared" si="410"/>
        <v>0</v>
      </c>
      <c r="CP57" s="84">
        <f t="shared" si="411"/>
        <v>0</v>
      </c>
      <c r="CQ57" s="74">
        <f t="shared" si="412"/>
        <v>0</v>
      </c>
      <c r="CR57" s="74">
        <f t="shared" si="413"/>
        <v>0</v>
      </c>
      <c r="CS57" s="75">
        <f t="shared" si="414"/>
        <v>0</v>
      </c>
      <c r="CT57" s="74">
        <f t="shared" si="415"/>
        <v>0</v>
      </c>
      <c r="CU57" s="74">
        <f t="shared" si="416"/>
        <v>0</v>
      </c>
      <c r="CV57" s="74">
        <f t="shared" si="417"/>
        <v>0</v>
      </c>
      <c r="CW57" s="74">
        <f t="shared" si="418"/>
        <v>0</v>
      </c>
      <c r="CX57" s="74">
        <f t="shared" si="419"/>
        <v>0</v>
      </c>
      <c r="CY57" s="83">
        <f t="shared" si="420"/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1" customFormat="1" hidden="1" x14ac:dyDescent="0.2">
      <c r="A58" s="17" t="s">
        <v>144</v>
      </c>
      <c r="B58" s="503" t="s">
        <v>155</v>
      </c>
      <c r="C58" s="137"/>
      <c r="D58" s="279"/>
      <c r="E58" s="159"/>
      <c r="F58" s="159"/>
      <c r="G58" s="280"/>
      <c r="H58" s="128"/>
      <c r="I58" s="159"/>
      <c r="J58" s="159"/>
      <c r="K58" s="159"/>
      <c r="L58" s="159"/>
      <c r="M58" s="159"/>
      <c r="N58" s="280"/>
      <c r="O58" s="142"/>
      <c r="P58" s="142"/>
      <c r="Q58" s="279"/>
      <c r="R58" s="159"/>
      <c r="S58" s="159"/>
      <c r="T58" s="159"/>
      <c r="U58" s="159"/>
      <c r="V58" s="159"/>
      <c r="W58" s="280"/>
      <c r="X58" s="281"/>
      <c r="Y58" s="142">
        <f t="shared" si="373"/>
        <v>0</v>
      </c>
      <c r="Z58" s="9"/>
      <c r="AA58" s="9"/>
      <c r="AB58" s="9"/>
      <c r="AC58" s="9"/>
      <c r="AD58" s="232"/>
      <c r="AE58" s="232"/>
      <c r="AF58" s="232"/>
      <c r="AG58" s="480">
        <f t="shared" si="374"/>
        <v>0</v>
      </c>
      <c r="AH58" s="232"/>
      <c r="AI58" s="232"/>
      <c r="AJ58" s="232"/>
      <c r="AK58" s="480">
        <f t="shared" si="375"/>
        <v>0</v>
      </c>
      <c r="AL58" s="232"/>
      <c r="AM58" s="232"/>
      <c r="AN58" s="232"/>
      <c r="AO58" s="480">
        <f t="shared" si="376"/>
        <v>0</v>
      </c>
      <c r="AP58" s="232"/>
      <c r="AQ58" s="232"/>
      <c r="AR58" s="232"/>
      <c r="AS58" s="480">
        <f t="shared" si="377"/>
        <v>0</v>
      </c>
      <c r="AT58" s="232"/>
      <c r="AU58" s="232"/>
      <c r="AV58" s="232"/>
      <c r="AW58" s="480">
        <f t="shared" si="378"/>
        <v>0</v>
      </c>
      <c r="AX58" s="232"/>
      <c r="AY58" s="232"/>
      <c r="AZ58" s="232"/>
      <c r="BA58" s="480">
        <f t="shared" si="379"/>
        <v>0</v>
      </c>
      <c r="BB58" s="232"/>
      <c r="BC58" s="232"/>
      <c r="BD58" s="232"/>
      <c r="BE58" s="480">
        <f t="shared" si="380"/>
        <v>0</v>
      </c>
      <c r="BF58" s="232"/>
      <c r="BG58" s="232"/>
      <c r="BH58" s="232"/>
      <c r="BI58" s="480">
        <f t="shared" si="381"/>
        <v>0</v>
      </c>
      <c r="BJ58" s="63">
        <f t="shared" si="382"/>
        <v>0</v>
      </c>
      <c r="BK58" s="126" t="str">
        <f t="shared" si="383"/>
        <v/>
      </c>
      <c r="BL58" s="85">
        <f t="shared" si="384"/>
        <v>0</v>
      </c>
      <c r="BM58" s="85">
        <f t="shared" si="385"/>
        <v>0</v>
      </c>
      <c r="BN58" s="85">
        <f t="shared" si="386"/>
        <v>0</v>
      </c>
      <c r="BO58" s="85">
        <f t="shared" si="387"/>
        <v>0</v>
      </c>
      <c r="BP58" s="85">
        <f t="shared" si="388"/>
        <v>0</v>
      </c>
      <c r="BQ58" s="85">
        <f t="shared" si="389"/>
        <v>0</v>
      </c>
      <c r="BR58" s="85">
        <f t="shared" si="390"/>
        <v>0</v>
      </c>
      <c r="BS58" s="85">
        <f t="shared" si="391"/>
        <v>0</v>
      </c>
      <c r="BT58" s="90">
        <f t="shared" si="392"/>
        <v>0</v>
      </c>
      <c r="BU58" s="2"/>
      <c r="BV58" s="2"/>
      <c r="BW58" s="14">
        <f t="shared" si="393"/>
        <v>0</v>
      </c>
      <c r="BX58" s="14">
        <f t="shared" si="394"/>
        <v>0</v>
      </c>
      <c r="BY58" s="14">
        <f t="shared" si="395"/>
        <v>0</v>
      </c>
      <c r="BZ58" s="14">
        <f t="shared" si="396"/>
        <v>0</v>
      </c>
      <c r="CA58" s="14">
        <f t="shared" si="397"/>
        <v>0</v>
      </c>
      <c r="CB58" s="14">
        <f t="shared" si="398"/>
        <v>0</v>
      </c>
      <c r="CC58" s="14">
        <f t="shared" si="399"/>
        <v>0</v>
      </c>
      <c r="CD58" s="14">
        <f t="shared" si="400"/>
        <v>0</v>
      </c>
      <c r="CE58" s="201">
        <f t="shared" si="401"/>
        <v>0</v>
      </c>
      <c r="CF58" s="217">
        <f t="shared" si="402"/>
        <v>0</v>
      </c>
      <c r="CH58" s="74">
        <f t="shared" si="403"/>
        <v>0</v>
      </c>
      <c r="CI58" s="74">
        <f t="shared" si="404"/>
        <v>0</v>
      </c>
      <c r="CJ58" s="74">
        <f t="shared" si="405"/>
        <v>0</v>
      </c>
      <c r="CK58" s="74">
        <f t="shared" si="406"/>
        <v>0</v>
      </c>
      <c r="CL58" s="74">
        <f t="shared" si="407"/>
        <v>0</v>
      </c>
      <c r="CM58" s="74">
        <f t="shared" si="408"/>
        <v>0</v>
      </c>
      <c r="CN58" s="74">
        <f t="shared" si="409"/>
        <v>0</v>
      </c>
      <c r="CO58" s="74">
        <f t="shared" si="410"/>
        <v>0</v>
      </c>
      <c r="CP58" s="84">
        <f t="shared" si="411"/>
        <v>0</v>
      </c>
      <c r="CQ58" s="74">
        <f t="shared" si="412"/>
        <v>0</v>
      </c>
      <c r="CR58" s="74">
        <f t="shared" si="413"/>
        <v>0</v>
      </c>
      <c r="CS58" s="75">
        <f t="shared" si="414"/>
        <v>0</v>
      </c>
      <c r="CT58" s="74">
        <f t="shared" si="415"/>
        <v>0</v>
      </c>
      <c r="CU58" s="74">
        <f t="shared" si="416"/>
        <v>0</v>
      </c>
      <c r="CV58" s="74">
        <f t="shared" si="417"/>
        <v>0</v>
      </c>
      <c r="CW58" s="74">
        <f t="shared" si="418"/>
        <v>0</v>
      </c>
      <c r="CX58" s="74">
        <f t="shared" si="419"/>
        <v>0</v>
      </c>
      <c r="CY58" s="83">
        <f t="shared" si="420"/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11.25" hidden="1" customHeight="1" x14ac:dyDescent="0.2">
      <c r="A59" s="17" t="s">
        <v>145</v>
      </c>
      <c r="B59" s="503" t="s">
        <v>156</v>
      </c>
      <c r="C59" s="137"/>
      <c r="D59" s="279"/>
      <c r="E59" s="159"/>
      <c r="F59" s="159"/>
      <c r="G59" s="280"/>
      <c r="H59" s="128"/>
      <c r="I59" s="159"/>
      <c r="J59" s="159"/>
      <c r="K59" s="159"/>
      <c r="L59" s="159"/>
      <c r="M59" s="159"/>
      <c r="N59" s="280"/>
      <c r="O59" s="142"/>
      <c r="P59" s="142"/>
      <c r="Q59" s="279"/>
      <c r="R59" s="159"/>
      <c r="S59" s="159"/>
      <c r="T59" s="159"/>
      <c r="U59" s="159"/>
      <c r="V59" s="159"/>
      <c r="W59" s="280"/>
      <c r="X59" s="281"/>
      <c r="Y59" s="142">
        <f t="shared" si="373"/>
        <v>0</v>
      </c>
      <c r="Z59" s="9"/>
      <c r="AA59" s="9"/>
      <c r="AB59" s="9"/>
      <c r="AC59" s="9"/>
      <c r="AD59" s="232"/>
      <c r="AE59" s="232"/>
      <c r="AF59" s="232"/>
      <c r="AG59" s="480">
        <f t="shared" si="374"/>
        <v>0</v>
      </c>
      <c r="AH59" s="232"/>
      <c r="AI59" s="232"/>
      <c r="AJ59" s="232"/>
      <c r="AK59" s="480">
        <f t="shared" si="375"/>
        <v>0</v>
      </c>
      <c r="AL59" s="232"/>
      <c r="AM59" s="232"/>
      <c r="AN59" s="232"/>
      <c r="AO59" s="480">
        <f t="shared" si="376"/>
        <v>0</v>
      </c>
      <c r="AP59" s="232"/>
      <c r="AQ59" s="232"/>
      <c r="AR59" s="232"/>
      <c r="AS59" s="480">
        <f t="shared" si="377"/>
        <v>0</v>
      </c>
      <c r="AT59" s="232"/>
      <c r="AU59" s="232"/>
      <c r="AV59" s="232"/>
      <c r="AW59" s="480">
        <f t="shared" si="378"/>
        <v>0</v>
      </c>
      <c r="AX59" s="232"/>
      <c r="AY59" s="232"/>
      <c r="AZ59" s="232"/>
      <c r="BA59" s="480">
        <f t="shared" si="379"/>
        <v>0</v>
      </c>
      <c r="BB59" s="232"/>
      <c r="BC59" s="232"/>
      <c r="BD59" s="232"/>
      <c r="BE59" s="480">
        <f t="shared" si="380"/>
        <v>0</v>
      </c>
      <c r="BF59" s="232"/>
      <c r="BG59" s="232"/>
      <c r="BH59" s="232"/>
      <c r="BI59" s="480">
        <f t="shared" si="381"/>
        <v>0</v>
      </c>
      <c r="BJ59" s="63">
        <f t="shared" si="382"/>
        <v>0</v>
      </c>
      <c r="BK59" s="126" t="str">
        <f t="shared" si="383"/>
        <v/>
      </c>
      <c r="BL59" s="85">
        <f t="shared" si="384"/>
        <v>0</v>
      </c>
      <c r="BM59" s="85">
        <f t="shared" si="385"/>
        <v>0</v>
      </c>
      <c r="BN59" s="85">
        <f t="shared" si="386"/>
        <v>0</v>
      </c>
      <c r="BO59" s="85">
        <f t="shared" si="387"/>
        <v>0</v>
      </c>
      <c r="BP59" s="85">
        <f t="shared" si="388"/>
        <v>0</v>
      </c>
      <c r="BQ59" s="85">
        <f t="shared" si="389"/>
        <v>0</v>
      </c>
      <c r="BR59" s="85">
        <f t="shared" si="390"/>
        <v>0</v>
      </c>
      <c r="BS59" s="85">
        <f t="shared" si="391"/>
        <v>0</v>
      </c>
      <c r="BT59" s="90">
        <f t="shared" si="392"/>
        <v>0</v>
      </c>
      <c r="BW59" s="14">
        <f t="shared" si="393"/>
        <v>0</v>
      </c>
      <c r="BX59" s="14">
        <f t="shared" si="394"/>
        <v>0</v>
      </c>
      <c r="BY59" s="14">
        <f t="shared" si="395"/>
        <v>0</v>
      </c>
      <c r="BZ59" s="14">
        <f t="shared" si="396"/>
        <v>0</v>
      </c>
      <c r="CA59" s="14">
        <f t="shared" si="397"/>
        <v>0</v>
      </c>
      <c r="CB59" s="14">
        <f t="shared" si="398"/>
        <v>0</v>
      </c>
      <c r="CC59" s="14">
        <f t="shared" si="399"/>
        <v>0</v>
      </c>
      <c r="CD59" s="14">
        <f t="shared" si="400"/>
        <v>0</v>
      </c>
      <c r="CE59" s="201">
        <f t="shared" si="401"/>
        <v>0</v>
      </c>
      <c r="CF59" s="217">
        <f t="shared" si="402"/>
        <v>0</v>
      </c>
      <c r="CH59" s="74">
        <f t="shared" si="403"/>
        <v>0</v>
      </c>
      <c r="CI59" s="74">
        <f t="shared" si="404"/>
        <v>0</v>
      </c>
      <c r="CJ59" s="74">
        <f t="shared" si="405"/>
        <v>0</v>
      </c>
      <c r="CK59" s="74">
        <f t="shared" si="406"/>
        <v>0</v>
      </c>
      <c r="CL59" s="74">
        <f t="shared" si="407"/>
        <v>0</v>
      </c>
      <c r="CM59" s="74">
        <f t="shared" si="408"/>
        <v>0</v>
      </c>
      <c r="CN59" s="74">
        <f t="shared" si="409"/>
        <v>0</v>
      </c>
      <c r="CO59" s="74">
        <f t="shared" si="410"/>
        <v>0</v>
      </c>
      <c r="CP59" s="84">
        <f t="shared" si="411"/>
        <v>0</v>
      </c>
      <c r="CQ59" s="74">
        <f t="shared" si="412"/>
        <v>0</v>
      </c>
      <c r="CR59" s="74">
        <f t="shared" si="413"/>
        <v>0</v>
      </c>
      <c r="CS59" s="75">
        <f t="shared" si="414"/>
        <v>0</v>
      </c>
      <c r="CT59" s="74">
        <f t="shared" si="415"/>
        <v>0</v>
      </c>
      <c r="CU59" s="74">
        <f t="shared" si="416"/>
        <v>0</v>
      </c>
      <c r="CV59" s="74">
        <f t="shared" si="417"/>
        <v>0</v>
      </c>
      <c r="CW59" s="74">
        <f t="shared" si="418"/>
        <v>0</v>
      </c>
      <c r="CX59" s="74">
        <f t="shared" si="419"/>
        <v>0</v>
      </c>
      <c r="CY59" s="83">
        <f t="shared" si="420"/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17" t="s">
        <v>146</v>
      </c>
      <c r="B60" s="503" t="s">
        <v>157</v>
      </c>
      <c r="C60" s="137"/>
      <c r="D60" s="279"/>
      <c r="E60" s="159"/>
      <c r="F60" s="159"/>
      <c r="G60" s="280"/>
      <c r="H60" s="128"/>
      <c r="I60" s="159"/>
      <c r="J60" s="159"/>
      <c r="K60" s="159"/>
      <c r="L60" s="159"/>
      <c r="M60" s="159"/>
      <c r="N60" s="280"/>
      <c r="O60" s="142"/>
      <c r="P60" s="142"/>
      <c r="Q60" s="279"/>
      <c r="R60" s="159"/>
      <c r="S60" s="159"/>
      <c r="T60" s="159"/>
      <c r="U60" s="159"/>
      <c r="V60" s="159"/>
      <c r="W60" s="280"/>
      <c r="X60" s="281"/>
      <c r="Y60" s="142">
        <f t="shared" si="373"/>
        <v>0</v>
      </c>
      <c r="Z60" s="9"/>
      <c r="AA60" s="9"/>
      <c r="AB60" s="9"/>
      <c r="AC60" s="9"/>
      <c r="AD60" s="232"/>
      <c r="AE60" s="232"/>
      <c r="AF60" s="232"/>
      <c r="AG60" s="480">
        <f t="shared" si="374"/>
        <v>0</v>
      </c>
      <c r="AH60" s="232"/>
      <c r="AI60" s="232"/>
      <c r="AJ60" s="232"/>
      <c r="AK60" s="480">
        <f t="shared" si="375"/>
        <v>0</v>
      </c>
      <c r="AL60" s="232"/>
      <c r="AM60" s="232"/>
      <c r="AN60" s="232"/>
      <c r="AO60" s="480">
        <f t="shared" si="376"/>
        <v>0</v>
      </c>
      <c r="AP60" s="232"/>
      <c r="AQ60" s="232"/>
      <c r="AR60" s="232"/>
      <c r="AS60" s="480">
        <f t="shared" si="377"/>
        <v>0</v>
      </c>
      <c r="AT60" s="232"/>
      <c r="AU60" s="232"/>
      <c r="AV60" s="232"/>
      <c r="AW60" s="480">
        <f t="shared" si="378"/>
        <v>0</v>
      </c>
      <c r="AX60" s="232"/>
      <c r="AY60" s="232"/>
      <c r="AZ60" s="232"/>
      <c r="BA60" s="480">
        <f t="shared" si="379"/>
        <v>0</v>
      </c>
      <c r="BB60" s="232"/>
      <c r="BC60" s="232"/>
      <c r="BD60" s="232"/>
      <c r="BE60" s="480">
        <f t="shared" si="380"/>
        <v>0</v>
      </c>
      <c r="BF60" s="232"/>
      <c r="BG60" s="232"/>
      <c r="BH60" s="232"/>
      <c r="BI60" s="480">
        <f t="shared" si="381"/>
        <v>0</v>
      </c>
      <c r="BJ60" s="63">
        <f t="shared" si="382"/>
        <v>0</v>
      </c>
      <c r="BK60" s="126" t="str">
        <f t="shared" si="383"/>
        <v/>
      </c>
      <c r="BL60" s="85">
        <f t="shared" si="384"/>
        <v>0</v>
      </c>
      <c r="BM60" s="85">
        <f t="shared" si="385"/>
        <v>0</v>
      </c>
      <c r="BN60" s="85">
        <f t="shared" si="386"/>
        <v>0</v>
      </c>
      <c r="BO60" s="85">
        <f t="shared" si="387"/>
        <v>0</v>
      </c>
      <c r="BP60" s="85">
        <f t="shared" si="388"/>
        <v>0</v>
      </c>
      <c r="BQ60" s="85">
        <f t="shared" si="389"/>
        <v>0</v>
      </c>
      <c r="BR60" s="85">
        <f t="shared" si="390"/>
        <v>0</v>
      </c>
      <c r="BS60" s="85">
        <f t="shared" si="391"/>
        <v>0</v>
      </c>
      <c r="BT60" s="90">
        <f t="shared" si="392"/>
        <v>0</v>
      </c>
      <c r="BW60" s="14">
        <f t="shared" si="393"/>
        <v>0</v>
      </c>
      <c r="BX60" s="14">
        <f t="shared" si="394"/>
        <v>0</v>
      </c>
      <c r="BY60" s="14">
        <f t="shared" si="395"/>
        <v>0</v>
      </c>
      <c r="BZ60" s="14">
        <f t="shared" si="396"/>
        <v>0</v>
      </c>
      <c r="CA60" s="14">
        <f t="shared" si="397"/>
        <v>0</v>
      </c>
      <c r="CB60" s="14">
        <f t="shared" si="398"/>
        <v>0</v>
      </c>
      <c r="CC60" s="14">
        <f t="shared" si="399"/>
        <v>0</v>
      </c>
      <c r="CD60" s="14">
        <f t="shared" si="400"/>
        <v>0</v>
      </c>
      <c r="CE60" s="201">
        <f t="shared" si="401"/>
        <v>0</v>
      </c>
      <c r="CF60" s="217">
        <f t="shared" si="402"/>
        <v>0</v>
      </c>
      <c r="CH60" s="74">
        <f t="shared" si="403"/>
        <v>0</v>
      </c>
      <c r="CI60" s="74">
        <f t="shared" si="404"/>
        <v>0</v>
      </c>
      <c r="CJ60" s="74">
        <f t="shared" si="405"/>
        <v>0</v>
      </c>
      <c r="CK60" s="74">
        <f t="shared" si="406"/>
        <v>0</v>
      </c>
      <c r="CL60" s="74">
        <f t="shared" si="407"/>
        <v>0</v>
      </c>
      <c r="CM60" s="74">
        <f t="shared" si="408"/>
        <v>0</v>
      </c>
      <c r="CN60" s="74">
        <f t="shared" si="409"/>
        <v>0</v>
      </c>
      <c r="CO60" s="74">
        <f t="shared" si="410"/>
        <v>0</v>
      </c>
      <c r="CP60" s="84">
        <f t="shared" si="411"/>
        <v>0</v>
      </c>
      <c r="CQ60" s="74">
        <f t="shared" si="412"/>
        <v>0</v>
      </c>
      <c r="CR60" s="74">
        <f t="shared" si="413"/>
        <v>0</v>
      </c>
      <c r="CS60" s="75">
        <f t="shared" si="414"/>
        <v>0</v>
      </c>
      <c r="CT60" s="74">
        <f t="shared" si="415"/>
        <v>0</v>
      </c>
      <c r="CU60" s="74">
        <f t="shared" si="416"/>
        <v>0</v>
      </c>
      <c r="CV60" s="74">
        <f t="shared" si="417"/>
        <v>0</v>
      </c>
      <c r="CW60" s="74">
        <f t="shared" si="418"/>
        <v>0</v>
      </c>
      <c r="CX60" s="74">
        <f t="shared" si="419"/>
        <v>0</v>
      </c>
      <c r="CY60" s="83">
        <f t="shared" si="420"/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17" t="s">
        <v>147</v>
      </c>
      <c r="B61" s="503" t="s">
        <v>158</v>
      </c>
      <c r="C61" s="137"/>
      <c r="D61" s="279"/>
      <c r="E61" s="159"/>
      <c r="F61" s="159"/>
      <c r="G61" s="280"/>
      <c r="H61" s="128"/>
      <c r="I61" s="159"/>
      <c r="J61" s="159"/>
      <c r="K61" s="159"/>
      <c r="L61" s="159"/>
      <c r="M61" s="159"/>
      <c r="N61" s="280"/>
      <c r="O61" s="142"/>
      <c r="P61" s="142"/>
      <c r="Q61" s="279"/>
      <c r="R61" s="159"/>
      <c r="S61" s="159"/>
      <c r="T61" s="159"/>
      <c r="U61" s="159"/>
      <c r="V61" s="159"/>
      <c r="W61" s="280"/>
      <c r="X61" s="281"/>
      <c r="Y61" s="142">
        <f t="shared" si="373"/>
        <v>0</v>
      </c>
      <c r="Z61" s="9"/>
      <c r="AA61" s="9"/>
      <c r="AB61" s="9"/>
      <c r="AC61" s="9"/>
      <c r="AD61" s="232"/>
      <c r="AE61" s="232"/>
      <c r="AF61" s="232"/>
      <c r="AG61" s="480">
        <f t="shared" si="374"/>
        <v>0</v>
      </c>
      <c r="AH61" s="232"/>
      <c r="AI61" s="232"/>
      <c r="AJ61" s="232"/>
      <c r="AK61" s="480">
        <f t="shared" si="375"/>
        <v>0</v>
      </c>
      <c r="AL61" s="232"/>
      <c r="AM61" s="232"/>
      <c r="AN61" s="232"/>
      <c r="AO61" s="480">
        <f t="shared" si="376"/>
        <v>0</v>
      </c>
      <c r="AP61" s="232"/>
      <c r="AQ61" s="232"/>
      <c r="AR61" s="232"/>
      <c r="AS61" s="480">
        <f t="shared" si="377"/>
        <v>0</v>
      </c>
      <c r="AT61" s="232"/>
      <c r="AU61" s="232"/>
      <c r="AV61" s="232"/>
      <c r="AW61" s="480">
        <f t="shared" si="378"/>
        <v>0</v>
      </c>
      <c r="AX61" s="232"/>
      <c r="AY61" s="232"/>
      <c r="AZ61" s="232"/>
      <c r="BA61" s="480">
        <f t="shared" si="379"/>
        <v>0</v>
      </c>
      <c r="BB61" s="232"/>
      <c r="BC61" s="232"/>
      <c r="BD61" s="232"/>
      <c r="BE61" s="480">
        <f t="shared" si="380"/>
        <v>0</v>
      </c>
      <c r="BF61" s="232"/>
      <c r="BG61" s="232"/>
      <c r="BH61" s="232"/>
      <c r="BI61" s="480">
        <f t="shared" si="381"/>
        <v>0</v>
      </c>
      <c r="BJ61" s="63">
        <f t="shared" si="382"/>
        <v>0</v>
      </c>
      <c r="BK61" s="126" t="str">
        <f t="shared" si="383"/>
        <v/>
      </c>
      <c r="BL61" s="85">
        <f t="shared" si="384"/>
        <v>0</v>
      </c>
      <c r="BM61" s="85">
        <f t="shared" si="385"/>
        <v>0</v>
      </c>
      <c r="BN61" s="85">
        <f t="shared" si="386"/>
        <v>0</v>
      </c>
      <c r="BO61" s="85">
        <f t="shared" si="387"/>
        <v>0</v>
      </c>
      <c r="BP61" s="85">
        <f t="shared" si="388"/>
        <v>0</v>
      </c>
      <c r="BQ61" s="85">
        <f t="shared" si="389"/>
        <v>0</v>
      </c>
      <c r="BR61" s="85">
        <f t="shared" si="390"/>
        <v>0</v>
      </c>
      <c r="BS61" s="85">
        <f t="shared" si="391"/>
        <v>0</v>
      </c>
      <c r="BT61" s="90">
        <f t="shared" si="392"/>
        <v>0</v>
      </c>
      <c r="BW61" s="14">
        <f t="shared" si="393"/>
        <v>0</v>
      </c>
      <c r="BX61" s="14">
        <f t="shared" si="394"/>
        <v>0</v>
      </c>
      <c r="BY61" s="14">
        <f t="shared" si="395"/>
        <v>0</v>
      </c>
      <c r="BZ61" s="14">
        <f t="shared" si="396"/>
        <v>0</v>
      </c>
      <c r="CA61" s="14">
        <f t="shared" si="397"/>
        <v>0</v>
      </c>
      <c r="CB61" s="14">
        <f t="shared" si="398"/>
        <v>0</v>
      </c>
      <c r="CC61" s="14">
        <f t="shared" si="399"/>
        <v>0</v>
      </c>
      <c r="CD61" s="14">
        <f t="shared" si="400"/>
        <v>0</v>
      </c>
      <c r="CE61" s="201">
        <f t="shared" si="401"/>
        <v>0</v>
      </c>
      <c r="CF61" s="217">
        <f t="shared" si="402"/>
        <v>0</v>
      </c>
      <c r="CH61" s="74">
        <f t="shared" si="403"/>
        <v>0</v>
      </c>
      <c r="CI61" s="74">
        <f t="shared" si="404"/>
        <v>0</v>
      </c>
      <c r="CJ61" s="74">
        <f t="shared" si="405"/>
        <v>0</v>
      </c>
      <c r="CK61" s="74">
        <f t="shared" si="406"/>
        <v>0</v>
      </c>
      <c r="CL61" s="74">
        <f t="shared" si="407"/>
        <v>0</v>
      </c>
      <c r="CM61" s="74">
        <f t="shared" si="408"/>
        <v>0</v>
      </c>
      <c r="CN61" s="74">
        <f t="shared" si="409"/>
        <v>0</v>
      </c>
      <c r="CO61" s="74">
        <f t="shared" si="410"/>
        <v>0</v>
      </c>
      <c r="CP61" s="84">
        <f t="shared" si="411"/>
        <v>0</v>
      </c>
      <c r="CQ61" s="74">
        <f t="shared" si="412"/>
        <v>0</v>
      </c>
      <c r="CR61" s="74">
        <f t="shared" si="413"/>
        <v>0</v>
      </c>
      <c r="CS61" s="75">
        <f t="shared" si="414"/>
        <v>0</v>
      </c>
      <c r="CT61" s="74">
        <f t="shared" si="415"/>
        <v>0</v>
      </c>
      <c r="CU61" s="74">
        <f t="shared" si="416"/>
        <v>0</v>
      </c>
      <c r="CV61" s="74">
        <f t="shared" si="417"/>
        <v>0</v>
      </c>
      <c r="CW61" s="74">
        <f t="shared" si="418"/>
        <v>0</v>
      </c>
      <c r="CX61" s="74">
        <f t="shared" si="419"/>
        <v>0</v>
      </c>
      <c r="CY61" s="83">
        <f t="shared" si="420"/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17" t="s">
        <v>148</v>
      </c>
      <c r="B62" s="503" t="s">
        <v>159</v>
      </c>
      <c r="C62" s="137"/>
      <c r="D62" s="279"/>
      <c r="E62" s="159"/>
      <c r="F62" s="159"/>
      <c r="G62" s="280"/>
      <c r="H62" s="128"/>
      <c r="I62" s="159"/>
      <c r="J62" s="159"/>
      <c r="K62" s="159"/>
      <c r="L62" s="159"/>
      <c r="M62" s="159"/>
      <c r="N62" s="280"/>
      <c r="O62" s="142"/>
      <c r="P62" s="142"/>
      <c r="Q62" s="279"/>
      <c r="R62" s="159"/>
      <c r="S62" s="159"/>
      <c r="T62" s="159"/>
      <c r="U62" s="159"/>
      <c r="V62" s="159"/>
      <c r="W62" s="280"/>
      <c r="X62" s="281"/>
      <c r="Y62" s="142">
        <f t="shared" si="373"/>
        <v>0</v>
      </c>
      <c r="Z62" s="9"/>
      <c r="AA62" s="9"/>
      <c r="AB62" s="9"/>
      <c r="AC62" s="9"/>
      <c r="AD62" s="232"/>
      <c r="AE62" s="232"/>
      <c r="AF62" s="232"/>
      <c r="AG62" s="480">
        <f t="shared" si="374"/>
        <v>0</v>
      </c>
      <c r="AH62" s="232"/>
      <c r="AI62" s="232"/>
      <c r="AJ62" s="232"/>
      <c r="AK62" s="480">
        <f t="shared" si="375"/>
        <v>0</v>
      </c>
      <c r="AL62" s="232"/>
      <c r="AM62" s="232"/>
      <c r="AN62" s="232"/>
      <c r="AO62" s="480">
        <f t="shared" si="376"/>
        <v>0</v>
      </c>
      <c r="AP62" s="232"/>
      <c r="AQ62" s="232"/>
      <c r="AR62" s="232"/>
      <c r="AS62" s="480">
        <f t="shared" si="377"/>
        <v>0</v>
      </c>
      <c r="AT62" s="232"/>
      <c r="AU62" s="232"/>
      <c r="AV62" s="232"/>
      <c r="AW62" s="480">
        <f t="shared" si="378"/>
        <v>0</v>
      </c>
      <c r="AX62" s="232"/>
      <c r="AY62" s="232"/>
      <c r="AZ62" s="232"/>
      <c r="BA62" s="480">
        <f t="shared" si="379"/>
        <v>0</v>
      </c>
      <c r="BB62" s="232"/>
      <c r="BC62" s="232"/>
      <c r="BD62" s="232"/>
      <c r="BE62" s="480">
        <f t="shared" si="380"/>
        <v>0</v>
      </c>
      <c r="BF62" s="232"/>
      <c r="BG62" s="232"/>
      <c r="BH62" s="232"/>
      <c r="BI62" s="480">
        <f t="shared" si="381"/>
        <v>0</v>
      </c>
      <c r="BJ62" s="63">
        <f t="shared" si="382"/>
        <v>0</v>
      </c>
      <c r="BK62" s="126" t="str">
        <f t="shared" si="383"/>
        <v/>
      </c>
      <c r="BL62" s="85">
        <f t="shared" si="384"/>
        <v>0</v>
      </c>
      <c r="BM62" s="85">
        <f t="shared" si="385"/>
        <v>0</v>
      </c>
      <c r="BN62" s="85">
        <f t="shared" si="386"/>
        <v>0</v>
      </c>
      <c r="BO62" s="85">
        <f t="shared" si="387"/>
        <v>0</v>
      </c>
      <c r="BP62" s="85">
        <f t="shared" si="388"/>
        <v>0</v>
      </c>
      <c r="BQ62" s="85">
        <f t="shared" si="389"/>
        <v>0</v>
      </c>
      <c r="BR62" s="85">
        <f t="shared" si="390"/>
        <v>0</v>
      </c>
      <c r="BS62" s="85">
        <f t="shared" si="391"/>
        <v>0</v>
      </c>
      <c r="BT62" s="90">
        <f t="shared" si="392"/>
        <v>0</v>
      </c>
      <c r="BW62" s="14">
        <f t="shared" si="393"/>
        <v>0</v>
      </c>
      <c r="BX62" s="14">
        <f t="shared" si="394"/>
        <v>0</v>
      </c>
      <c r="BY62" s="14">
        <f t="shared" si="395"/>
        <v>0</v>
      </c>
      <c r="BZ62" s="14">
        <f t="shared" si="396"/>
        <v>0</v>
      </c>
      <c r="CA62" s="14">
        <f t="shared" si="397"/>
        <v>0</v>
      </c>
      <c r="CB62" s="14">
        <f t="shared" si="398"/>
        <v>0</v>
      </c>
      <c r="CC62" s="14">
        <f t="shared" si="399"/>
        <v>0</v>
      </c>
      <c r="CD62" s="14">
        <f t="shared" si="400"/>
        <v>0</v>
      </c>
      <c r="CE62" s="201">
        <f t="shared" si="401"/>
        <v>0</v>
      </c>
      <c r="CF62" s="217">
        <f t="shared" si="402"/>
        <v>0</v>
      </c>
      <c r="CH62" s="74">
        <f t="shared" si="403"/>
        <v>0</v>
      </c>
      <c r="CI62" s="74">
        <f t="shared" si="404"/>
        <v>0</v>
      </c>
      <c r="CJ62" s="74">
        <f t="shared" si="405"/>
        <v>0</v>
      </c>
      <c r="CK62" s="74">
        <f t="shared" si="406"/>
        <v>0</v>
      </c>
      <c r="CL62" s="74">
        <f t="shared" si="407"/>
        <v>0</v>
      </c>
      <c r="CM62" s="74">
        <f t="shared" si="408"/>
        <v>0</v>
      </c>
      <c r="CN62" s="74">
        <f t="shared" si="409"/>
        <v>0</v>
      </c>
      <c r="CO62" s="74">
        <f t="shared" si="410"/>
        <v>0</v>
      </c>
      <c r="CP62" s="84">
        <f t="shared" si="411"/>
        <v>0</v>
      </c>
      <c r="CQ62" s="74">
        <f t="shared" si="412"/>
        <v>0</v>
      </c>
      <c r="CR62" s="74">
        <f t="shared" si="413"/>
        <v>0</v>
      </c>
      <c r="CS62" s="75">
        <f t="shared" si="414"/>
        <v>0</v>
      </c>
      <c r="CT62" s="74">
        <f t="shared" si="415"/>
        <v>0</v>
      </c>
      <c r="CU62" s="74">
        <f t="shared" si="416"/>
        <v>0</v>
      </c>
      <c r="CV62" s="74">
        <f t="shared" si="417"/>
        <v>0</v>
      </c>
      <c r="CW62" s="74">
        <f t="shared" si="418"/>
        <v>0</v>
      </c>
      <c r="CX62" s="74">
        <f t="shared" si="419"/>
        <v>0</v>
      </c>
      <c r="CY62" s="83">
        <f t="shared" si="420"/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17" t="s">
        <v>124</v>
      </c>
      <c r="B63" s="503" t="s">
        <v>160</v>
      </c>
      <c r="C63" s="137"/>
      <c r="D63" s="279"/>
      <c r="E63" s="159"/>
      <c r="F63" s="159"/>
      <c r="G63" s="280"/>
      <c r="H63" s="128"/>
      <c r="I63" s="159"/>
      <c r="J63" s="159"/>
      <c r="K63" s="159"/>
      <c r="L63" s="159"/>
      <c r="M63" s="159"/>
      <c r="N63" s="280"/>
      <c r="O63" s="142"/>
      <c r="P63" s="142"/>
      <c r="Q63" s="279"/>
      <c r="R63" s="159"/>
      <c r="S63" s="159"/>
      <c r="T63" s="159"/>
      <c r="U63" s="159"/>
      <c r="V63" s="159"/>
      <c r="W63" s="280"/>
      <c r="X63" s="281"/>
      <c r="Y63" s="142">
        <f t="shared" si="373"/>
        <v>0</v>
      </c>
      <c r="Z63" s="9"/>
      <c r="AA63" s="9"/>
      <c r="AB63" s="9"/>
      <c r="AC63" s="9"/>
      <c r="AD63" s="232"/>
      <c r="AE63" s="232"/>
      <c r="AF63" s="232"/>
      <c r="AG63" s="480">
        <f t="shared" si="374"/>
        <v>0</v>
      </c>
      <c r="AH63" s="232"/>
      <c r="AI63" s="232"/>
      <c r="AJ63" s="232"/>
      <c r="AK63" s="480">
        <f t="shared" si="375"/>
        <v>0</v>
      </c>
      <c r="AL63" s="232"/>
      <c r="AM63" s="232"/>
      <c r="AN63" s="232"/>
      <c r="AO63" s="480">
        <f t="shared" si="376"/>
        <v>0</v>
      </c>
      <c r="AP63" s="232"/>
      <c r="AQ63" s="232"/>
      <c r="AR63" s="232"/>
      <c r="AS63" s="480">
        <f t="shared" si="377"/>
        <v>0</v>
      </c>
      <c r="AT63" s="232"/>
      <c r="AU63" s="232"/>
      <c r="AV63" s="232"/>
      <c r="AW63" s="480">
        <f t="shared" si="378"/>
        <v>0</v>
      </c>
      <c r="AX63" s="232"/>
      <c r="AY63" s="232"/>
      <c r="AZ63" s="232"/>
      <c r="BA63" s="480">
        <f t="shared" si="379"/>
        <v>0</v>
      </c>
      <c r="BB63" s="232"/>
      <c r="BC63" s="232"/>
      <c r="BD63" s="232"/>
      <c r="BE63" s="480">
        <f t="shared" si="380"/>
        <v>0</v>
      </c>
      <c r="BF63" s="232"/>
      <c r="BG63" s="232"/>
      <c r="BH63" s="232"/>
      <c r="BI63" s="480">
        <f t="shared" si="381"/>
        <v>0</v>
      </c>
      <c r="BJ63" s="63">
        <f t="shared" si="382"/>
        <v>0</v>
      </c>
      <c r="BK63" s="126" t="str">
        <f t="shared" si="383"/>
        <v/>
      </c>
      <c r="BL63" s="85">
        <f t="shared" si="384"/>
        <v>0</v>
      </c>
      <c r="BM63" s="85">
        <f t="shared" si="385"/>
        <v>0</v>
      </c>
      <c r="BN63" s="85">
        <f t="shared" si="386"/>
        <v>0</v>
      </c>
      <c r="BO63" s="85">
        <f t="shared" si="387"/>
        <v>0</v>
      </c>
      <c r="BP63" s="85">
        <f t="shared" si="388"/>
        <v>0</v>
      </c>
      <c r="BQ63" s="85">
        <f t="shared" si="389"/>
        <v>0</v>
      </c>
      <c r="BR63" s="85">
        <f t="shared" si="390"/>
        <v>0</v>
      </c>
      <c r="BS63" s="85">
        <f t="shared" si="391"/>
        <v>0</v>
      </c>
      <c r="BT63" s="90">
        <f t="shared" si="392"/>
        <v>0</v>
      </c>
      <c r="BW63" s="14">
        <f t="shared" si="393"/>
        <v>0</v>
      </c>
      <c r="BX63" s="14">
        <f t="shared" si="394"/>
        <v>0</v>
      </c>
      <c r="BY63" s="14">
        <f t="shared" si="395"/>
        <v>0</v>
      </c>
      <c r="BZ63" s="14">
        <f t="shared" si="396"/>
        <v>0</v>
      </c>
      <c r="CA63" s="14">
        <f t="shared" si="397"/>
        <v>0</v>
      </c>
      <c r="CB63" s="14">
        <f t="shared" si="398"/>
        <v>0</v>
      </c>
      <c r="CC63" s="14">
        <f t="shared" si="399"/>
        <v>0</v>
      </c>
      <c r="CD63" s="14">
        <f t="shared" si="400"/>
        <v>0</v>
      </c>
      <c r="CE63" s="201">
        <f t="shared" si="401"/>
        <v>0</v>
      </c>
      <c r="CF63" s="217">
        <f t="shared" si="402"/>
        <v>0</v>
      </c>
      <c r="CH63" s="74">
        <f t="shared" si="403"/>
        <v>0</v>
      </c>
      <c r="CI63" s="74">
        <f t="shared" si="404"/>
        <v>0</v>
      </c>
      <c r="CJ63" s="74">
        <f t="shared" si="405"/>
        <v>0</v>
      </c>
      <c r="CK63" s="74">
        <f t="shared" si="406"/>
        <v>0</v>
      </c>
      <c r="CL63" s="74">
        <f t="shared" si="407"/>
        <v>0</v>
      </c>
      <c r="CM63" s="74">
        <f t="shared" si="408"/>
        <v>0</v>
      </c>
      <c r="CN63" s="74">
        <f t="shared" si="409"/>
        <v>0</v>
      </c>
      <c r="CO63" s="74">
        <f t="shared" si="410"/>
        <v>0</v>
      </c>
      <c r="CP63" s="84">
        <f t="shared" si="411"/>
        <v>0</v>
      </c>
      <c r="CQ63" s="74">
        <f t="shared" si="412"/>
        <v>0</v>
      </c>
      <c r="CR63" s="74">
        <f t="shared" si="413"/>
        <v>0</v>
      </c>
      <c r="CS63" s="75">
        <f t="shared" si="414"/>
        <v>0</v>
      </c>
      <c r="CT63" s="74">
        <f t="shared" si="415"/>
        <v>0</v>
      </c>
      <c r="CU63" s="74">
        <f t="shared" si="416"/>
        <v>0</v>
      </c>
      <c r="CV63" s="74">
        <f t="shared" si="417"/>
        <v>0</v>
      </c>
      <c r="CW63" s="74">
        <f t="shared" si="418"/>
        <v>0</v>
      </c>
      <c r="CX63" s="74">
        <f t="shared" si="419"/>
        <v>0</v>
      </c>
      <c r="CY63" s="83">
        <f t="shared" si="420"/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17" t="s">
        <v>127</v>
      </c>
      <c r="B64" s="503" t="s">
        <v>161</v>
      </c>
      <c r="C64" s="137"/>
      <c r="D64" s="279"/>
      <c r="E64" s="159"/>
      <c r="F64" s="159"/>
      <c r="G64" s="280"/>
      <c r="H64" s="128"/>
      <c r="I64" s="159"/>
      <c r="J64" s="159"/>
      <c r="K64" s="159"/>
      <c r="L64" s="159"/>
      <c r="M64" s="159"/>
      <c r="N64" s="280"/>
      <c r="O64" s="142"/>
      <c r="P64" s="142"/>
      <c r="Q64" s="279"/>
      <c r="R64" s="159"/>
      <c r="S64" s="159"/>
      <c r="T64" s="159"/>
      <c r="U64" s="159"/>
      <c r="V64" s="159"/>
      <c r="W64" s="280"/>
      <c r="X64" s="281"/>
      <c r="Y64" s="142">
        <f t="shared" si="373"/>
        <v>0</v>
      </c>
      <c r="Z64" s="9"/>
      <c r="AA64" s="9"/>
      <c r="AB64" s="9"/>
      <c r="AC64" s="9"/>
      <c r="AD64" s="232"/>
      <c r="AE64" s="232"/>
      <c r="AF64" s="232"/>
      <c r="AG64" s="480">
        <f t="shared" si="374"/>
        <v>0</v>
      </c>
      <c r="AH64" s="232"/>
      <c r="AI64" s="232"/>
      <c r="AJ64" s="232"/>
      <c r="AK64" s="480">
        <f t="shared" si="375"/>
        <v>0</v>
      </c>
      <c r="AL64" s="232"/>
      <c r="AM64" s="232"/>
      <c r="AN64" s="232"/>
      <c r="AO64" s="480">
        <f t="shared" si="376"/>
        <v>0</v>
      </c>
      <c r="AP64" s="232"/>
      <c r="AQ64" s="232"/>
      <c r="AR64" s="232"/>
      <c r="AS64" s="480">
        <f t="shared" si="377"/>
        <v>0</v>
      </c>
      <c r="AT64" s="232"/>
      <c r="AU64" s="232"/>
      <c r="AV64" s="232"/>
      <c r="AW64" s="480">
        <f t="shared" si="378"/>
        <v>0</v>
      </c>
      <c r="AX64" s="232"/>
      <c r="AY64" s="232"/>
      <c r="AZ64" s="232"/>
      <c r="BA64" s="480">
        <f t="shared" si="379"/>
        <v>0</v>
      </c>
      <c r="BB64" s="232"/>
      <c r="BC64" s="232"/>
      <c r="BD64" s="232"/>
      <c r="BE64" s="480">
        <f t="shared" si="380"/>
        <v>0</v>
      </c>
      <c r="BF64" s="232"/>
      <c r="BG64" s="232"/>
      <c r="BH64" s="232"/>
      <c r="BI64" s="480">
        <f t="shared" si="381"/>
        <v>0</v>
      </c>
      <c r="BJ64" s="63">
        <f t="shared" si="382"/>
        <v>0</v>
      </c>
      <c r="BK64" s="126" t="str">
        <f t="shared" si="383"/>
        <v/>
      </c>
      <c r="BL64" s="85">
        <f t="shared" si="384"/>
        <v>0</v>
      </c>
      <c r="BM64" s="85">
        <f t="shared" si="385"/>
        <v>0</v>
      </c>
      <c r="BN64" s="85">
        <f t="shared" si="386"/>
        <v>0</v>
      </c>
      <c r="BO64" s="85">
        <f t="shared" si="387"/>
        <v>0</v>
      </c>
      <c r="BP64" s="85">
        <f t="shared" si="388"/>
        <v>0</v>
      </c>
      <c r="BQ64" s="85">
        <f t="shared" si="389"/>
        <v>0</v>
      </c>
      <c r="BR64" s="85">
        <f t="shared" si="390"/>
        <v>0</v>
      </c>
      <c r="BS64" s="85">
        <f t="shared" si="391"/>
        <v>0</v>
      </c>
      <c r="BT64" s="90">
        <f t="shared" si="392"/>
        <v>0</v>
      </c>
      <c r="BW64" s="14">
        <f t="shared" si="393"/>
        <v>0</v>
      </c>
      <c r="BX64" s="14">
        <f t="shared" si="394"/>
        <v>0</v>
      </c>
      <c r="BY64" s="14">
        <f t="shared" si="395"/>
        <v>0</v>
      </c>
      <c r="BZ64" s="14">
        <f t="shared" si="396"/>
        <v>0</v>
      </c>
      <c r="CA64" s="14">
        <f t="shared" si="397"/>
        <v>0</v>
      </c>
      <c r="CB64" s="14">
        <f t="shared" si="398"/>
        <v>0</v>
      </c>
      <c r="CC64" s="14">
        <f t="shared" si="399"/>
        <v>0</v>
      </c>
      <c r="CD64" s="14">
        <f t="shared" si="400"/>
        <v>0</v>
      </c>
      <c r="CE64" s="201">
        <f t="shared" si="401"/>
        <v>0</v>
      </c>
      <c r="CF64" s="217">
        <f t="shared" si="402"/>
        <v>0</v>
      </c>
      <c r="CH64" s="74">
        <f t="shared" si="403"/>
        <v>0</v>
      </c>
      <c r="CI64" s="74">
        <f t="shared" si="404"/>
        <v>0</v>
      </c>
      <c r="CJ64" s="74">
        <f t="shared" si="405"/>
        <v>0</v>
      </c>
      <c r="CK64" s="74">
        <f t="shared" si="406"/>
        <v>0</v>
      </c>
      <c r="CL64" s="74">
        <f t="shared" si="407"/>
        <v>0</v>
      </c>
      <c r="CM64" s="74">
        <f t="shared" si="408"/>
        <v>0</v>
      </c>
      <c r="CN64" s="74">
        <f t="shared" si="409"/>
        <v>0</v>
      </c>
      <c r="CO64" s="74">
        <f t="shared" si="410"/>
        <v>0</v>
      </c>
      <c r="CP64" s="84">
        <f t="shared" si="411"/>
        <v>0</v>
      </c>
      <c r="CQ64" s="74">
        <f t="shared" si="412"/>
        <v>0</v>
      </c>
      <c r="CR64" s="74">
        <f t="shared" si="413"/>
        <v>0</v>
      </c>
      <c r="CS64" s="75">
        <f t="shared" si="414"/>
        <v>0</v>
      </c>
      <c r="CT64" s="74">
        <f t="shared" si="415"/>
        <v>0</v>
      </c>
      <c r="CU64" s="74">
        <f t="shared" si="416"/>
        <v>0</v>
      </c>
      <c r="CV64" s="74">
        <f t="shared" si="417"/>
        <v>0</v>
      </c>
      <c r="CW64" s="74">
        <f t="shared" si="418"/>
        <v>0</v>
      </c>
      <c r="CX64" s="74">
        <f t="shared" si="419"/>
        <v>0</v>
      </c>
      <c r="CY64" s="83">
        <f t="shared" si="420"/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17" t="s">
        <v>128</v>
      </c>
      <c r="B65" s="503" t="s">
        <v>162</v>
      </c>
      <c r="C65" s="137"/>
      <c r="D65" s="279"/>
      <c r="E65" s="159"/>
      <c r="F65" s="159"/>
      <c r="G65" s="280"/>
      <c r="H65" s="128"/>
      <c r="I65" s="159"/>
      <c r="J65" s="159"/>
      <c r="K65" s="159"/>
      <c r="L65" s="159"/>
      <c r="M65" s="159"/>
      <c r="N65" s="280"/>
      <c r="O65" s="142"/>
      <c r="P65" s="142"/>
      <c r="Q65" s="279"/>
      <c r="R65" s="159"/>
      <c r="S65" s="159"/>
      <c r="T65" s="159"/>
      <c r="U65" s="159"/>
      <c r="V65" s="159"/>
      <c r="W65" s="280"/>
      <c r="X65" s="281"/>
      <c r="Y65" s="142">
        <f t="shared" si="373"/>
        <v>0</v>
      </c>
      <c r="Z65" s="9"/>
      <c r="AA65" s="9"/>
      <c r="AB65" s="9"/>
      <c r="AC65" s="9"/>
      <c r="AD65" s="232"/>
      <c r="AE65" s="232"/>
      <c r="AF65" s="232"/>
      <c r="AG65" s="480">
        <f t="shared" si="374"/>
        <v>0</v>
      </c>
      <c r="AH65" s="232"/>
      <c r="AI65" s="232"/>
      <c r="AJ65" s="232"/>
      <c r="AK65" s="480">
        <f t="shared" si="375"/>
        <v>0</v>
      </c>
      <c r="AL65" s="232"/>
      <c r="AM65" s="232"/>
      <c r="AN65" s="232"/>
      <c r="AO65" s="480">
        <f t="shared" si="376"/>
        <v>0</v>
      </c>
      <c r="AP65" s="232"/>
      <c r="AQ65" s="232"/>
      <c r="AR65" s="232"/>
      <c r="AS65" s="480">
        <f t="shared" si="377"/>
        <v>0</v>
      </c>
      <c r="AT65" s="232"/>
      <c r="AU65" s="232"/>
      <c r="AV65" s="232"/>
      <c r="AW65" s="480">
        <f t="shared" si="378"/>
        <v>0</v>
      </c>
      <c r="AX65" s="232"/>
      <c r="AY65" s="232"/>
      <c r="AZ65" s="232"/>
      <c r="BA65" s="480">
        <f t="shared" si="379"/>
        <v>0</v>
      </c>
      <c r="BB65" s="232"/>
      <c r="BC65" s="232"/>
      <c r="BD65" s="232"/>
      <c r="BE65" s="480">
        <f t="shared" si="380"/>
        <v>0</v>
      </c>
      <c r="BF65" s="232"/>
      <c r="BG65" s="232"/>
      <c r="BH65" s="232"/>
      <c r="BI65" s="480">
        <f t="shared" si="381"/>
        <v>0</v>
      </c>
      <c r="BJ65" s="63">
        <f t="shared" si="382"/>
        <v>0</v>
      </c>
      <c r="BK65" s="126" t="str">
        <f t="shared" si="383"/>
        <v/>
      </c>
      <c r="BL65" s="85">
        <f t="shared" si="384"/>
        <v>0</v>
      </c>
      <c r="BM65" s="85">
        <f t="shared" si="385"/>
        <v>0</v>
      </c>
      <c r="BN65" s="85">
        <f t="shared" si="386"/>
        <v>0</v>
      </c>
      <c r="BO65" s="85">
        <f t="shared" si="387"/>
        <v>0</v>
      </c>
      <c r="BP65" s="85">
        <f t="shared" si="388"/>
        <v>0</v>
      </c>
      <c r="BQ65" s="85">
        <f t="shared" si="389"/>
        <v>0</v>
      </c>
      <c r="BR65" s="85">
        <f t="shared" si="390"/>
        <v>0</v>
      </c>
      <c r="BS65" s="85">
        <f t="shared" si="391"/>
        <v>0</v>
      </c>
      <c r="BT65" s="90">
        <f t="shared" si="392"/>
        <v>0</v>
      </c>
      <c r="BW65" s="14">
        <f t="shared" si="393"/>
        <v>0</v>
      </c>
      <c r="BX65" s="14">
        <f t="shared" si="394"/>
        <v>0</v>
      </c>
      <c r="BY65" s="14">
        <f t="shared" si="395"/>
        <v>0</v>
      </c>
      <c r="BZ65" s="14">
        <f t="shared" si="396"/>
        <v>0</v>
      </c>
      <c r="CA65" s="14">
        <f t="shared" si="397"/>
        <v>0</v>
      </c>
      <c r="CB65" s="14">
        <f t="shared" si="398"/>
        <v>0</v>
      </c>
      <c r="CC65" s="14">
        <f t="shared" si="399"/>
        <v>0</v>
      </c>
      <c r="CD65" s="14">
        <f t="shared" si="400"/>
        <v>0</v>
      </c>
      <c r="CE65" s="201">
        <f t="shared" si="401"/>
        <v>0</v>
      </c>
      <c r="CF65" s="217">
        <f t="shared" si="402"/>
        <v>0</v>
      </c>
      <c r="CH65" s="74">
        <f t="shared" si="403"/>
        <v>0</v>
      </c>
      <c r="CI65" s="74">
        <f t="shared" si="404"/>
        <v>0</v>
      </c>
      <c r="CJ65" s="74">
        <f t="shared" si="405"/>
        <v>0</v>
      </c>
      <c r="CK65" s="74">
        <f t="shared" si="406"/>
        <v>0</v>
      </c>
      <c r="CL65" s="74">
        <f t="shared" si="407"/>
        <v>0</v>
      </c>
      <c r="CM65" s="74">
        <f t="shared" si="408"/>
        <v>0</v>
      </c>
      <c r="CN65" s="74">
        <f t="shared" si="409"/>
        <v>0</v>
      </c>
      <c r="CO65" s="74">
        <f t="shared" si="410"/>
        <v>0</v>
      </c>
      <c r="CP65" s="84">
        <f t="shared" si="411"/>
        <v>0</v>
      </c>
      <c r="CQ65" s="74">
        <f t="shared" si="412"/>
        <v>0</v>
      </c>
      <c r="CR65" s="74">
        <f t="shared" si="413"/>
        <v>0</v>
      </c>
      <c r="CS65" s="75">
        <f t="shared" si="414"/>
        <v>0</v>
      </c>
      <c r="CT65" s="74">
        <f t="shared" si="415"/>
        <v>0</v>
      </c>
      <c r="CU65" s="74">
        <f t="shared" si="416"/>
        <v>0</v>
      </c>
      <c r="CV65" s="74">
        <f t="shared" si="417"/>
        <v>0</v>
      </c>
      <c r="CW65" s="74">
        <f t="shared" si="418"/>
        <v>0</v>
      </c>
      <c r="CX65" s="74">
        <f t="shared" si="419"/>
        <v>0</v>
      </c>
      <c r="CY65" s="83">
        <f t="shared" si="420"/>
        <v>0</v>
      </c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2.75" hidden="1" customHeight="1" x14ac:dyDescent="0.2">
      <c r="A66" s="17" t="s">
        <v>129</v>
      </c>
      <c r="B66" s="503" t="s">
        <v>183</v>
      </c>
      <c r="C66" s="137"/>
      <c r="D66" s="128"/>
      <c r="E66" s="129"/>
      <c r="F66" s="129"/>
      <c r="G66" s="12"/>
      <c r="H66" s="128"/>
      <c r="I66" s="129"/>
      <c r="J66" s="129"/>
      <c r="K66" s="129"/>
      <c r="L66" s="129"/>
      <c r="M66" s="129"/>
      <c r="N66" s="12"/>
      <c r="O66" s="142"/>
      <c r="P66" s="142"/>
      <c r="Q66" s="128"/>
      <c r="R66" s="129"/>
      <c r="S66" s="129"/>
      <c r="T66" s="129"/>
      <c r="U66" s="129"/>
      <c r="V66" s="129"/>
      <c r="W66" s="12"/>
      <c r="X66" s="11"/>
      <c r="Y66" s="142">
        <f t="shared" si="373"/>
        <v>0</v>
      </c>
      <c r="Z66" s="9"/>
      <c r="AA66" s="9"/>
      <c r="AB66" s="9"/>
      <c r="AC66" s="9"/>
      <c r="AD66" s="232"/>
      <c r="AE66" s="232"/>
      <c r="AF66" s="232"/>
      <c r="AG66" s="480">
        <f t="shared" si="374"/>
        <v>0</v>
      </c>
      <c r="AH66" s="232"/>
      <c r="AI66" s="232"/>
      <c r="AJ66" s="232"/>
      <c r="AK66" s="480">
        <f t="shared" si="375"/>
        <v>0</v>
      </c>
      <c r="AL66" s="232"/>
      <c r="AM66" s="232"/>
      <c r="AN66" s="232"/>
      <c r="AO66" s="480">
        <f t="shared" si="376"/>
        <v>0</v>
      </c>
      <c r="AP66" s="232"/>
      <c r="AQ66" s="232"/>
      <c r="AR66" s="232"/>
      <c r="AS66" s="480">
        <f t="shared" si="377"/>
        <v>0</v>
      </c>
      <c r="AT66" s="232"/>
      <c r="AU66" s="232"/>
      <c r="AV66" s="232"/>
      <c r="AW66" s="480">
        <f t="shared" si="378"/>
        <v>0</v>
      </c>
      <c r="AX66" s="232"/>
      <c r="AY66" s="232"/>
      <c r="AZ66" s="232"/>
      <c r="BA66" s="480">
        <f t="shared" si="379"/>
        <v>0</v>
      </c>
      <c r="BB66" s="232"/>
      <c r="BC66" s="232"/>
      <c r="BD66" s="232"/>
      <c r="BE66" s="480">
        <f t="shared" si="380"/>
        <v>0</v>
      </c>
      <c r="BF66" s="232"/>
      <c r="BG66" s="232"/>
      <c r="BH66" s="232"/>
      <c r="BI66" s="480">
        <f t="shared" si="381"/>
        <v>0</v>
      </c>
      <c r="BJ66" s="63">
        <f t="shared" si="382"/>
        <v>0</v>
      </c>
      <c r="BK66" s="126" t="str">
        <f t="shared" si="383"/>
        <v/>
      </c>
      <c r="BL66" s="14">
        <f t="shared" ref="BL66:BL72" si="421">IF(AND($DC66=0,$DL66=0),0,IF(AND($CP66=0,$CY66=0,DD66&lt;&gt;0),DD66, IF(AND(BK66&lt;CF66,$CE66&lt;&gt;$Y66,BW66=$CF66),BW66+$Y66-$CE66,BW66)))</f>
        <v>0</v>
      </c>
      <c r="BM66" s="85">
        <f t="shared" si="385"/>
        <v>0</v>
      </c>
      <c r="BN66" s="14">
        <f t="shared" ref="BN66:BN72" si="422">IF(AND($DC66=0,$DL66=0),0,IF(AND($CP66=0,$CY66=0,DF66&lt;&gt;0),DF66, IF(AND(BM66&lt;CF66,$CE66&lt;&gt;$Y66,BY66=$CF66),BY66+$Y66-$CE66,BY66)))</f>
        <v>0</v>
      </c>
      <c r="BO66" s="14">
        <f t="shared" ref="BO66:BO72" si="423">IF(AND($DC66=0,$DL66=0),0,IF(AND($CP66=0,$CY66=0,DG66&lt;&gt;0),DG66, IF(AND(BN66&lt;CF66,$CE66&lt;&gt;$Y66,BZ66=$CF66),BZ66+$Y66-$CE66,BZ66)))</f>
        <v>0</v>
      </c>
      <c r="BP66" s="14">
        <f t="shared" ref="BP66:BP72" si="424">IF(AND($DC66=0,$DL66=0),0,IF(AND($CP66=0,$CY66=0,DH66&lt;&gt;0),DH66, IF(AND(BO66&lt;CF66,$CE66&lt;&gt;$Y66,CA66=$CF66),CA66+$Y66-$CE66,CA66)))</f>
        <v>0</v>
      </c>
      <c r="BQ66" s="14">
        <f t="shared" ref="BQ66:BQ72" si="425">IF(AND($DC66=0,$DL66=0),0,IF(AND($CP66=0,$CY66=0,DI66&lt;&gt;0),DI66, IF(AND(BP66&lt;CF66,$CE66&lt;&gt;$Y66,CB66=$CF66),CB66+$Y66-$CE66,CB66)))</f>
        <v>0</v>
      </c>
      <c r="BR66" s="14">
        <f t="shared" ref="BR66:BR72" si="426">IF(AND($DC66=0,$DL66=0),0,IF(AND($CP66=0,$CY66=0,DJ66&lt;&gt;0),DJ66, IF(AND(BQ66&lt;CF66,$CE66&lt;&gt;$Y66,CC66=$CF66),CC66+$Y66-$CE66,CC66)))</f>
        <v>0</v>
      </c>
      <c r="BS66" s="14">
        <f t="shared" ref="BS66:BS73" si="427">IF(AND($DC66=0,$DL66=0),0,IF(AND($CP66=0,$CY66=0,DK66&lt;&gt;0),DK66, IF(AND(BR66&lt;CF66,$CE66&lt;&gt;$Y66,CD66=$CF66),CD66+$Y66-$CE66,CD66)))</f>
        <v>0</v>
      </c>
      <c r="BT66" s="90">
        <f t="shared" si="392"/>
        <v>0</v>
      </c>
      <c r="BW66" s="14">
        <f t="shared" si="393"/>
        <v>0</v>
      </c>
      <c r="BX66" s="14">
        <f t="shared" ref="BX66:BX72" si="428">IF($DC66=0,0,ROUND(4*($Y66-$DL66)*SUM(AH66:AH66)/$DC66,0)/4)+DE66+DN66</f>
        <v>0</v>
      </c>
      <c r="BY66" s="14">
        <f t="shared" ref="BY66:BY72" si="429">IF($DC66=0,0,ROUND(4*($Y66-$DL66)*SUM(AL66:AL66)/$DC66,0)/4)+DF66+DO66</f>
        <v>0</v>
      </c>
      <c r="BZ66" s="14">
        <f t="shared" ref="BZ66:BZ72" si="430">IF($DC66=0,0,ROUND(4*($Y66-$DL66)*SUM(AP66:AP66)/$DC66,0)/4)+DG66++DP66</f>
        <v>0</v>
      </c>
      <c r="CA66" s="14">
        <f t="shared" ref="CA66:CA72" si="431">IF($DC66=0,0,ROUND(4*($Y66-$DL66)*SUM(AT66:AT66)/$DC66,0)/4)+DH66+DQ66</f>
        <v>0</v>
      </c>
      <c r="CB66" s="14">
        <f t="shared" ref="CB66:CB72" si="432">IF($DC66=0,0,ROUND(4*($Y66-$DL66)*(SUM(AX66:AX66))/$DC66,0)/4)+DI66+DR66</f>
        <v>0</v>
      </c>
      <c r="CC66" s="14">
        <f t="shared" ref="CC66:CC72" si="433">IF($DC66=0,0,ROUND(4*($Y66-$DL66)*(SUM(BB66:BB66))/$DC66,0)/4)+DJ66+DS66</f>
        <v>0</v>
      </c>
      <c r="CD66" s="14">
        <f t="shared" ref="CD66:CD73" si="434">IF($DC66=0,0,ROUND(4*($Y66-$DL66)*(SUM(BF66:BF66))/$DC66,0)/4)+DK66+DT66</f>
        <v>0</v>
      </c>
      <c r="CE66" s="201">
        <f t="shared" si="401"/>
        <v>0</v>
      </c>
      <c r="CF66" s="217">
        <f t="shared" si="402"/>
        <v>0</v>
      </c>
      <c r="CH66" s="74">
        <f t="shared" si="403"/>
        <v>0</v>
      </c>
      <c r="CI66" s="74">
        <f t="shared" si="404"/>
        <v>0</v>
      </c>
      <c r="CJ66" s="74">
        <f t="shared" si="405"/>
        <v>0</v>
      </c>
      <c r="CK66" s="74">
        <f t="shared" si="406"/>
        <v>0</v>
      </c>
      <c r="CL66" s="74">
        <f t="shared" si="407"/>
        <v>0</v>
      </c>
      <c r="CM66" s="74">
        <f t="shared" si="408"/>
        <v>0</v>
      </c>
      <c r="CN66" s="74">
        <f t="shared" si="409"/>
        <v>0</v>
      </c>
      <c r="CO66" s="74">
        <f t="shared" si="410"/>
        <v>0</v>
      </c>
      <c r="CP66" s="84">
        <f t="shared" si="411"/>
        <v>0</v>
      </c>
      <c r="CQ66" s="74">
        <f t="shared" si="412"/>
        <v>0</v>
      </c>
      <c r="CR66" s="74">
        <f t="shared" si="413"/>
        <v>0</v>
      </c>
      <c r="CS66" s="75">
        <f t="shared" si="414"/>
        <v>0</v>
      </c>
      <c r="CT66" s="74">
        <f t="shared" si="415"/>
        <v>0</v>
      </c>
      <c r="CU66" s="74">
        <f t="shared" si="416"/>
        <v>0</v>
      </c>
      <c r="CV66" s="74">
        <f t="shared" si="417"/>
        <v>0</v>
      </c>
      <c r="CW66" s="74">
        <f t="shared" si="418"/>
        <v>0</v>
      </c>
      <c r="CX66" s="74">
        <f t="shared" si="419"/>
        <v>0</v>
      </c>
      <c r="CY66" s="83">
        <f t="shared" si="420"/>
        <v>0</v>
      </c>
      <c r="DC66" s="66">
        <f t="shared" ref="DC66:DC73" si="435">SUM($AD66:$AD66)+SUM($AH66:$AH66)+SUM($AL66:$AL66)+SUM($AP66:$AP66)+SUM($AT66:$AT66)+SUM($AX66:$AX66)+SUM($BB66:$BB66)+SUM($BF66:$BF66)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2.75" hidden="1" customHeight="1" x14ac:dyDescent="0.2">
      <c r="A67" s="17" t="s">
        <v>130</v>
      </c>
      <c r="B67" s="503" t="s">
        <v>184</v>
      </c>
      <c r="C67" s="137"/>
      <c r="D67" s="128"/>
      <c r="E67" s="129"/>
      <c r="F67" s="129"/>
      <c r="G67" s="12"/>
      <c r="H67" s="128"/>
      <c r="I67" s="129"/>
      <c r="J67" s="129"/>
      <c r="K67" s="129"/>
      <c r="L67" s="129"/>
      <c r="M67" s="129"/>
      <c r="N67" s="12"/>
      <c r="O67" s="142"/>
      <c r="P67" s="142"/>
      <c r="Q67" s="128"/>
      <c r="R67" s="129"/>
      <c r="S67" s="129"/>
      <c r="T67" s="129"/>
      <c r="U67" s="129"/>
      <c r="V67" s="129"/>
      <c r="W67" s="12"/>
      <c r="X67" s="11"/>
      <c r="Y67" s="142">
        <f t="shared" si="373"/>
        <v>0</v>
      </c>
      <c r="Z67" s="9"/>
      <c r="AA67" s="9"/>
      <c r="AB67" s="9"/>
      <c r="AC67" s="9"/>
      <c r="AD67" s="232"/>
      <c r="AE67" s="232"/>
      <c r="AF67" s="232"/>
      <c r="AG67" s="480">
        <f t="shared" si="374"/>
        <v>0</v>
      </c>
      <c r="AH67" s="232"/>
      <c r="AI67" s="232"/>
      <c r="AJ67" s="232"/>
      <c r="AK67" s="480">
        <f t="shared" si="375"/>
        <v>0</v>
      </c>
      <c r="AL67" s="232"/>
      <c r="AM67" s="232"/>
      <c r="AN67" s="232"/>
      <c r="AO67" s="480">
        <f t="shared" si="376"/>
        <v>0</v>
      </c>
      <c r="AP67" s="232"/>
      <c r="AQ67" s="232"/>
      <c r="AR67" s="232"/>
      <c r="AS67" s="480">
        <f t="shared" si="377"/>
        <v>0</v>
      </c>
      <c r="AT67" s="232"/>
      <c r="AU67" s="232"/>
      <c r="AV67" s="232"/>
      <c r="AW67" s="480">
        <f t="shared" si="378"/>
        <v>0</v>
      </c>
      <c r="AX67" s="232"/>
      <c r="AY67" s="232"/>
      <c r="AZ67" s="232"/>
      <c r="BA67" s="480">
        <f t="shared" si="379"/>
        <v>0</v>
      </c>
      <c r="BB67" s="232"/>
      <c r="BC67" s="232"/>
      <c r="BD67" s="232"/>
      <c r="BE67" s="480">
        <f t="shared" si="380"/>
        <v>0</v>
      </c>
      <c r="BF67" s="232"/>
      <c r="BG67" s="232"/>
      <c r="BH67" s="232"/>
      <c r="BI67" s="480">
        <f t="shared" si="381"/>
        <v>0</v>
      </c>
      <c r="BJ67" s="63">
        <f t="shared" si="382"/>
        <v>0</v>
      </c>
      <c r="BK67" s="126" t="str">
        <f t="shared" si="383"/>
        <v/>
      </c>
      <c r="BL67" s="14">
        <f t="shared" si="421"/>
        <v>0</v>
      </c>
      <c r="BM67" s="85">
        <f t="shared" si="385"/>
        <v>0</v>
      </c>
      <c r="BN67" s="14">
        <f t="shared" si="422"/>
        <v>0</v>
      </c>
      <c r="BO67" s="14">
        <f t="shared" si="423"/>
        <v>0</v>
      </c>
      <c r="BP67" s="14">
        <f t="shared" si="424"/>
        <v>0</v>
      </c>
      <c r="BQ67" s="14">
        <f t="shared" si="425"/>
        <v>0</v>
      </c>
      <c r="BR67" s="14">
        <f t="shared" si="426"/>
        <v>0</v>
      </c>
      <c r="BS67" s="14">
        <f t="shared" si="427"/>
        <v>0</v>
      </c>
      <c r="BT67" s="90">
        <f t="shared" si="392"/>
        <v>0</v>
      </c>
      <c r="BW67" s="14">
        <f t="shared" si="393"/>
        <v>0</v>
      </c>
      <c r="BX67" s="14">
        <f t="shared" si="428"/>
        <v>0</v>
      </c>
      <c r="BY67" s="14">
        <f t="shared" si="429"/>
        <v>0</v>
      </c>
      <c r="BZ67" s="14">
        <f t="shared" si="430"/>
        <v>0</v>
      </c>
      <c r="CA67" s="14">
        <f t="shared" si="431"/>
        <v>0</v>
      </c>
      <c r="CB67" s="14">
        <f t="shared" si="432"/>
        <v>0</v>
      </c>
      <c r="CC67" s="14">
        <f t="shared" si="433"/>
        <v>0</v>
      </c>
      <c r="CD67" s="14">
        <f t="shared" si="434"/>
        <v>0</v>
      </c>
      <c r="CE67" s="201">
        <f t="shared" si="401"/>
        <v>0</v>
      </c>
      <c r="CF67" s="217">
        <f t="shared" si="402"/>
        <v>0</v>
      </c>
      <c r="CH67" s="74">
        <f t="shared" si="403"/>
        <v>0</v>
      </c>
      <c r="CI67" s="74">
        <f t="shared" si="404"/>
        <v>0</v>
      </c>
      <c r="CJ67" s="74">
        <f t="shared" si="405"/>
        <v>0</v>
      </c>
      <c r="CK67" s="74">
        <f t="shared" si="406"/>
        <v>0</v>
      </c>
      <c r="CL67" s="74">
        <f t="shared" si="407"/>
        <v>0</v>
      </c>
      <c r="CM67" s="74">
        <f t="shared" si="408"/>
        <v>0</v>
      </c>
      <c r="CN67" s="74">
        <f t="shared" si="409"/>
        <v>0</v>
      </c>
      <c r="CO67" s="74">
        <f t="shared" si="410"/>
        <v>0</v>
      </c>
      <c r="CP67" s="84">
        <f t="shared" si="411"/>
        <v>0</v>
      </c>
      <c r="CQ67" s="74">
        <f t="shared" si="412"/>
        <v>0</v>
      </c>
      <c r="CR67" s="74">
        <f t="shared" si="413"/>
        <v>0</v>
      </c>
      <c r="CS67" s="75">
        <f t="shared" si="414"/>
        <v>0</v>
      </c>
      <c r="CT67" s="74">
        <f t="shared" si="415"/>
        <v>0</v>
      </c>
      <c r="CU67" s="74">
        <f t="shared" si="416"/>
        <v>0</v>
      </c>
      <c r="CV67" s="74">
        <f t="shared" si="417"/>
        <v>0</v>
      </c>
      <c r="CW67" s="74">
        <f t="shared" si="418"/>
        <v>0</v>
      </c>
      <c r="CX67" s="74">
        <f t="shared" si="419"/>
        <v>0</v>
      </c>
      <c r="CY67" s="83">
        <f t="shared" si="420"/>
        <v>0</v>
      </c>
      <c r="DC67" s="66">
        <f t="shared" si="435"/>
        <v>0</v>
      </c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125" s="2" customFormat="1" ht="12.75" hidden="1" customHeight="1" x14ac:dyDescent="0.2">
      <c r="A68" s="17" t="s">
        <v>131</v>
      </c>
      <c r="B68" s="503" t="s">
        <v>185</v>
      </c>
      <c r="C68" s="137"/>
      <c r="D68" s="128"/>
      <c r="E68" s="129"/>
      <c r="F68" s="129"/>
      <c r="G68" s="12"/>
      <c r="H68" s="128"/>
      <c r="I68" s="129"/>
      <c r="J68" s="129"/>
      <c r="K68" s="129"/>
      <c r="L68" s="129"/>
      <c r="M68" s="129"/>
      <c r="N68" s="12"/>
      <c r="O68" s="142"/>
      <c r="P68" s="142"/>
      <c r="Q68" s="128"/>
      <c r="R68" s="129"/>
      <c r="S68" s="129"/>
      <c r="T68" s="129"/>
      <c r="U68" s="129"/>
      <c r="V68" s="129"/>
      <c r="W68" s="12"/>
      <c r="X68" s="11"/>
      <c r="Y68" s="142">
        <f t="shared" si="373"/>
        <v>0</v>
      </c>
      <c r="Z68" s="9"/>
      <c r="AA68" s="9"/>
      <c r="AB68" s="9"/>
      <c r="AC68" s="9"/>
      <c r="AD68" s="232"/>
      <c r="AE68" s="232"/>
      <c r="AF68" s="232"/>
      <c r="AG68" s="480">
        <f t="shared" si="374"/>
        <v>0</v>
      </c>
      <c r="AH68" s="232"/>
      <c r="AI68" s="232"/>
      <c r="AJ68" s="232"/>
      <c r="AK68" s="480">
        <f t="shared" si="375"/>
        <v>0</v>
      </c>
      <c r="AL68" s="232"/>
      <c r="AM68" s="232"/>
      <c r="AN68" s="232"/>
      <c r="AO68" s="480">
        <f t="shared" si="376"/>
        <v>0</v>
      </c>
      <c r="AP68" s="232"/>
      <c r="AQ68" s="232"/>
      <c r="AR68" s="232"/>
      <c r="AS68" s="480">
        <f t="shared" si="377"/>
        <v>0</v>
      </c>
      <c r="AT68" s="232"/>
      <c r="AU68" s="232"/>
      <c r="AV68" s="232"/>
      <c r="AW68" s="480">
        <f t="shared" si="378"/>
        <v>0</v>
      </c>
      <c r="AX68" s="232"/>
      <c r="AY68" s="232"/>
      <c r="AZ68" s="232"/>
      <c r="BA68" s="480">
        <f t="shared" si="379"/>
        <v>0</v>
      </c>
      <c r="BB68" s="232"/>
      <c r="BC68" s="232"/>
      <c r="BD68" s="232"/>
      <c r="BE68" s="480">
        <f t="shared" si="380"/>
        <v>0</v>
      </c>
      <c r="BF68" s="232"/>
      <c r="BG68" s="232"/>
      <c r="BH68" s="232"/>
      <c r="BI68" s="480">
        <f t="shared" si="381"/>
        <v>0</v>
      </c>
      <c r="BJ68" s="63">
        <f t="shared" si="382"/>
        <v>0</v>
      </c>
      <c r="BK68" s="126" t="str">
        <f t="shared" si="383"/>
        <v/>
      </c>
      <c r="BL68" s="14">
        <f t="shared" si="421"/>
        <v>0</v>
      </c>
      <c r="BM68" s="85">
        <f t="shared" si="385"/>
        <v>0</v>
      </c>
      <c r="BN68" s="14">
        <f t="shared" si="422"/>
        <v>0</v>
      </c>
      <c r="BO68" s="14">
        <f t="shared" si="423"/>
        <v>0</v>
      </c>
      <c r="BP68" s="14">
        <f t="shared" si="424"/>
        <v>0</v>
      </c>
      <c r="BQ68" s="14">
        <f t="shared" si="425"/>
        <v>0</v>
      </c>
      <c r="BR68" s="14">
        <f t="shared" si="426"/>
        <v>0</v>
      </c>
      <c r="BS68" s="14">
        <f t="shared" si="427"/>
        <v>0</v>
      </c>
      <c r="BT68" s="90">
        <f t="shared" si="392"/>
        <v>0</v>
      </c>
      <c r="BW68" s="14">
        <f t="shared" si="393"/>
        <v>0</v>
      </c>
      <c r="BX68" s="14">
        <f t="shared" si="428"/>
        <v>0</v>
      </c>
      <c r="BY68" s="14">
        <f t="shared" si="429"/>
        <v>0</v>
      </c>
      <c r="BZ68" s="14">
        <f t="shared" si="430"/>
        <v>0</v>
      </c>
      <c r="CA68" s="14">
        <f t="shared" si="431"/>
        <v>0</v>
      </c>
      <c r="CB68" s="14">
        <f t="shared" si="432"/>
        <v>0</v>
      </c>
      <c r="CC68" s="14">
        <f t="shared" si="433"/>
        <v>0</v>
      </c>
      <c r="CD68" s="14">
        <f t="shared" si="434"/>
        <v>0</v>
      </c>
      <c r="CE68" s="201">
        <f t="shared" si="401"/>
        <v>0</v>
      </c>
      <c r="CF68" s="217">
        <f t="shared" si="402"/>
        <v>0</v>
      </c>
      <c r="CH68" s="74">
        <f t="shared" si="403"/>
        <v>0</v>
      </c>
      <c r="CI68" s="74">
        <f t="shared" si="404"/>
        <v>0</v>
      </c>
      <c r="CJ68" s="74">
        <f t="shared" si="405"/>
        <v>0</v>
      </c>
      <c r="CK68" s="74">
        <f t="shared" si="406"/>
        <v>0</v>
      </c>
      <c r="CL68" s="74">
        <f t="shared" si="407"/>
        <v>0</v>
      </c>
      <c r="CM68" s="74">
        <f t="shared" si="408"/>
        <v>0</v>
      </c>
      <c r="CN68" s="74">
        <f t="shared" si="409"/>
        <v>0</v>
      </c>
      <c r="CO68" s="74">
        <f t="shared" si="410"/>
        <v>0</v>
      </c>
      <c r="CP68" s="84">
        <f t="shared" si="411"/>
        <v>0</v>
      </c>
      <c r="CQ68" s="74">
        <f t="shared" si="412"/>
        <v>0</v>
      </c>
      <c r="CR68" s="74">
        <f t="shared" si="413"/>
        <v>0</v>
      </c>
      <c r="CS68" s="75">
        <f t="shared" si="414"/>
        <v>0</v>
      </c>
      <c r="CT68" s="74">
        <f t="shared" si="415"/>
        <v>0</v>
      </c>
      <c r="CU68" s="74">
        <f t="shared" si="416"/>
        <v>0</v>
      </c>
      <c r="CV68" s="74">
        <f t="shared" si="417"/>
        <v>0</v>
      </c>
      <c r="CW68" s="74">
        <f t="shared" si="418"/>
        <v>0</v>
      </c>
      <c r="CX68" s="74">
        <f t="shared" si="419"/>
        <v>0</v>
      </c>
      <c r="CY68" s="83">
        <f t="shared" si="420"/>
        <v>0</v>
      </c>
      <c r="DC68" s="66">
        <f t="shared" si="435"/>
        <v>0</v>
      </c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1:125" s="2" customFormat="1" hidden="1" x14ac:dyDescent="0.2">
      <c r="A69" s="17" t="s">
        <v>132</v>
      </c>
      <c r="B69" s="503" t="s">
        <v>186</v>
      </c>
      <c r="C69" s="137"/>
      <c r="D69" s="128"/>
      <c r="E69" s="129"/>
      <c r="F69" s="129"/>
      <c r="G69" s="12"/>
      <c r="H69" s="128"/>
      <c r="I69" s="129"/>
      <c r="J69" s="129"/>
      <c r="K69" s="129"/>
      <c r="L69" s="129"/>
      <c r="M69" s="129"/>
      <c r="N69" s="12"/>
      <c r="O69" s="142"/>
      <c r="P69" s="142"/>
      <c r="Q69" s="128"/>
      <c r="R69" s="129"/>
      <c r="S69" s="129"/>
      <c r="T69" s="129"/>
      <c r="U69" s="129"/>
      <c r="V69" s="129"/>
      <c r="W69" s="12"/>
      <c r="X69" s="11"/>
      <c r="Y69" s="142">
        <f t="shared" si="373"/>
        <v>0</v>
      </c>
      <c r="Z69" s="9"/>
      <c r="AA69" s="9"/>
      <c r="AB69" s="9"/>
      <c r="AC69" s="9"/>
      <c r="AD69" s="232"/>
      <c r="AE69" s="232"/>
      <c r="AF69" s="232"/>
      <c r="AG69" s="480">
        <f t="shared" si="374"/>
        <v>0</v>
      </c>
      <c r="AH69" s="232"/>
      <c r="AI69" s="232"/>
      <c r="AJ69" s="232"/>
      <c r="AK69" s="480">
        <f t="shared" si="375"/>
        <v>0</v>
      </c>
      <c r="AL69" s="232"/>
      <c r="AM69" s="232"/>
      <c r="AN69" s="232"/>
      <c r="AO69" s="480">
        <f t="shared" si="376"/>
        <v>0</v>
      </c>
      <c r="AP69" s="232"/>
      <c r="AQ69" s="232"/>
      <c r="AR69" s="232"/>
      <c r="AS69" s="480">
        <f t="shared" si="377"/>
        <v>0</v>
      </c>
      <c r="AT69" s="232"/>
      <c r="AU69" s="232"/>
      <c r="AV69" s="232"/>
      <c r="AW69" s="480">
        <f t="shared" si="378"/>
        <v>0</v>
      </c>
      <c r="AX69" s="232"/>
      <c r="AY69" s="232"/>
      <c r="AZ69" s="232"/>
      <c r="BA69" s="480">
        <f t="shared" si="379"/>
        <v>0</v>
      </c>
      <c r="BB69" s="232"/>
      <c r="BC69" s="232"/>
      <c r="BD69" s="232"/>
      <c r="BE69" s="480">
        <f t="shared" si="380"/>
        <v>0</v>
      </c>
      <c r="BF69" s="232"/>
      <c r="BG69" s="232"/>
      <c r="BH69" s="232"/>
      <c r="BI69" s="480">
        <f t="shared" si="381"/>
        <v>0</v>
      </c>
      <c r="BJ69" s="63">
        <f t="shared" si="382"/>
        <v>0</v>
      </c>
      <c r="BK69" s="126" t="str">
        <f t="shared" si="383"/>
        <v/>
      </c>
      <c r="BL69" s="14">
        <f t="shared" si="421"/>
        <v>0</v>
      </c>
      <c r="BM69" s="85">
        <f t="shared" si="385"/>
        <v>0</v>
      </c>
      <c r="BN69" s="14">
        <f t="shared" si="422"/>
        <v>0</v>
      </c>
      <c r="BO69" s="14">
        <f t="shared" si="423"/>
        <v>0</v>
      </c>
      <c r="BP69" s="14">
        <f t="shared" si="424"/>
        <v>0</v>
      </c>
      <c r="BQ69" s="14">
        <f t="shared" si="425"/>
        <v>0</v>
      </c>
      <c r="BR69" s="14">
        <f t="shared" si="426"/>
        <v>0</v>
      </c>
      <c r="BS69" s="14">
        <f t="shared" si="427"/>
        <v>0</v>
      </c>
      <c r="BT69" s="90">
        <f t="shared" si="392"/>
        <v>0</v>
      </c>
      <c r="BW69" s="14">
        <f t="shared" si="393"/>
        <v>0</v>
      </c>
      <c r="BX69" s="14">
        <f t="shared" si="428"/>
        <v>0</v>
      </c>
      <c r="BY69" s="14">
        <f t="shared" si="429"/>
        <v>0</v>
      </c>
      <c r="BZ69" s="14">
        <f t="shared" si="430"/>
        <v>0</v>
      </c>
      <c r="CA69" s="14">
        <f t="shared" si="431"/>
        <v>0</v>
      </c>
      <c r="CB69" s="14">
        <f t="shared" si="432"/>
        <v>0</v>
      </c>
      <c r="CC69" s="14">
        <f t="shared" si="433"/>
        <v>0</v>
      </c>
      <c r="CD69" s="14">
        <f t="shared" si="434"/>
        <v>0</v>
      </c>
      <c r="CE69" s="201">
        <f t="shared" si="401"/>
        <v>0</v>
      </c>
      <c r="CF69" s="217">
        <f t="shared" si="402"/>
        <v>0</v>
      </c>
      <c r="CH69" s="74">
        <f t="shared" si="403"/>
        <v>0</v>
      </c>
      <c r="CI69" s="74">
        <f t="shared" si="404"/>
        <v>0</v>
      </c>
      <c r="CJ69" s="74">
        <f t="shared" si="405"/>
        <v>0</v>
      </c>
      <c r="CK69" s="74">
        <f t="shared" si="406"/>
        <v>0</v>
      </c>
      <c r="CL69" s="74">
        <f t="shared" si="407"/>
        <v>0</v>
      </c>
      <c r="CM69" s="74">
        <f t="shared" si="408"/>
        <v>0</v>
      </c>
      <c r="CN69" s="74">
        <f t="shared" si="409"/>
        <v>0</v>
      </c>
      <c r="CO69" s="74">
        <f t="shared" si="410"/>
        <v>0</v>
      </c>
      <c r="CP69" s="84">
        <f t="shared" si="411"/>
        <v>0</v>
      </c>
      <c r="CQ69" s="74">
        <f t="shared" si="412"/>
        <v>0</v>
      </c>
      <c r="CR69" s="74">
        <f t="shared" si="413"/>
        <v>0</v>
      </c>
      <c r="CS69" s="75">
        <f t="shared" si="414"/>
        <v>0</v>
      </c>
      <c r="CT69" s="74">
        <f t="shared" si="415"/>
        <v>0</v>
      </c>
      <c r="CU69" s="74">
        <f t="shared" si="416"/>
        <v>0</v>
      </c>
      <c r="CV69" s="74">
        <f t="shared" si="417"/>
        <v>0</v>
      </c>
      <c r="CW69" s="74">
        <f t="shared" si="418"/>
        <v>0</v>
      </c>
      <c r="CX69" s="74">
        <f t="shared" si="419"/>
        <v>0</v>
      </c>
      <c r="CY69" s="83">
        <f t="shared" si="420"/>
        <v>0</v>
      </c>
      <c r="DC69" s="66">
        <f t="shared" si="435"/>
        <v>0</v>
      </c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  <row r="70" spans="1:125" s="2" customFormat="1" hidden="1" x14ac:dyDescent="0.2">
      <c r="A70" s="17" t="s">
        <v>133</v>
      </c>
      <c r="B70" s="503" t="s">
        <v>187</v>
      </c>
      <c r="C70" s="137"/>
      <c r="D70" s="128"/>
      <c r="E70" s="129"/>
      <c r="F70" s="129"/>
      <c r="G70" s="12"/>
      <c r="H70" s="128"/>
      <c r="I70" s="129"/>
      <c r="J70" s="129"/>
      <c r="K70" s="129"/>
      <c r="L70" s="129"/>
      <c r="M70" s="129"/>
      <c r="N70" s="12"/>
      <c r="O70" s="142"/>
      <c r="P70" s="142"/>
      <c r="Q70" s="128"/>
      <c r="R70" s="129"/>
      <c r="S70" s="129"/>
      <c r="T70" s="129"/>
      <c r="U70" s="129"/>
      <c r="V70" s="129"/>
      <c r="W70" s="12"/>
      <c r="X70" s="11"/>
      <c r="Y70" s="142">
        <f t="shared" si="373"/>
        <v>0</v>
      </c>
      <c r="Z70" s="9"/>
      <c r="AA70" s="9"/>
      <c r="AB70" s="9"/>
      <c r="AC70" s="9"/>
      <c r="AD70" s="232"/>
      <c r="AE70" s="232"/>
      <c r="AF70" s="232"/>
      <c r="AG70" s="480">
        <f t="shared" si="374"/>
        <v>0</v>
      </c>
      <c r="AH70" s="232"/>
      <c r="AI70" s="232"/>
      <c r="AJ70" s="232"/>
      <c r="AK70" s="480">
        <f t="shared" si="375"/>
        <v>0</v>
      </c>
      <c r="AL70" s="232"/>
      <c r="AM70" s="232"/>
      <c r="AN70" s="232"/>
      <c r="AO70" s="480">
        <f t="shared" si="376"/>
        <v>0</v>
      </c>
      <c r="AP70" s="232"/>
      <c r="AQ70" s="232"/>
      <c r="AR70" s="232"/>
      <c r="AS70" s="480">
        <f t="shared" si="377"/>
        <v>0</v>
      </c>
      <c r="AT70" s="232"/>
      <c r="AU70" s="232"/>
      <c r="AV70" s="232"/>
      <c r="AW70" s="480">
        <f t="shared" si="378"/>
        <v>0</v>
      </c>
      <c r="AX70" s="232"/>
      <c r="AY70" s="232"/>
      <c r="AZ70" s="232"/>
      <c r="BA70" s="480">
        <f t="shared" si="379"/>
        <v>0</v>
      </c>
      <c r="BB70" s="232"/>
      <c r="BC70" s="232"/>
      <c r="BD70" s="232"/>
      <c r="BE70" s="480">
        <f t="shared" si="380"/>
        <v>0</v>
      </c>
      <c r="BF70" s="232"/>
      <c r="BG70" s="232"/>
      <c r="BH70" s="232"/>
      <c r="BI70" s="480">
        <f t="shared" si="381"/>
        <v>0</v>
      </c>
      <c r="BJ70" s="63">
        <f t="shared" si="382"/>
        <v>0</v>
      </c>
      <c r="BK70" s="126" t="str">
        <f t="shared" si="383"/>
        <v/>
      </c>
      <c r="BL70" s="14">
        <f t="shared" si="421"/>
        <v>0</v>
      </c>
      <c r="BM70" s="85">
        <f t="shared" si="385"/>
        <v>0</v>
      </c>
      <c r="BN70" s="14">
        <f t="shared" si="422"/>
        <v>0</v>
      </c>
      <c r="BO70" s="14">
        <f t="shared" si="423"/>
        <v>0</v>
      </c>
      <c r="BP70" s="14">
        <f t="shared" si="424"/>
        <v>0</v>
      </c>
      <c r="BQ70" s="14">
        <f t="shared" si="425"/>
        <v>0</v>
      </c>
      <c r="BR70" s="14">
        <f t="shared" si="426"/>
        <v>0</v>
      </c>
      <c r="BS70" s="14">
        <f t="shared" si="427"/>
        <v>0</v>
      </c>
      <c r="BT70" s="90">
        <f t="shared" si="392"/>
        <v>0</v>
      </c>
      <c r="BW70" s="14">
        <f t="shared" si="393"/>
        <v>0</v>
      </c>
      <c r="BX70" s="14">
        <f t="shared" si="428"/>
        <v>0</v>
      </c>
      <c r="BY70" s="14">
        <f t="shared" si="429"/>
        <v>0</v>
      </c>
      <c r="BZ70" s="14">
        <f t="shared" si="430"/>
        <v>0</v>
      </c>
      <c r="CA70" s="14">
        <f t="shared" si="431"/>
        <v>0</v>
      </c>
      <c r="CB70" s="14">
        <f t="shared" si="432"/>
        <v>0</v>
      </c>
      <c r="CC70" s="14">
        <f t="shared" si="433"/>
        <v>0</v>
      </c>
      <c r="CD70" s="14">
        <f t="shared" si="434"/>
        <v>0</v>
      </c>
      <c r="CE70" s="201">
        <f t="shared" si="401"/>
        <v>0</v>
      </c>
      <c r="CF70" s="217">
        <f t="shared" si="402"/>
        <v>0</v>
      </c>
      <c r="CH70" s="74">
        <f t="shared" si="403"/>
        <v>0</v>
      </c>
      <c r="CI70" s="74">
        <f t="shared" si="404"/>
        <v>0</v>
      </c>
      <c r="CJ70" s="74">
        <f t="shared" si="405"/>
        <v>0</v>
      </c>
      <c r="CK70" s="74">
        <f t="shared" si="406"/>
        <v>0</v>
      </c>
      <c r="CL70" s="74">
        <f t="shared" si="407"/>
        <v>0</v>
      </c>
      <c r="CM70" s="74">
        <f t="shared" si="408"/>
        <v>0</v>
      </c>
      <c r="CN70" s="74">
        <f t="shared" si="409"/>
        <v>0</v>
      </c>
      <c r="CO70" s="74">
        <f t="shared" si="410"/>
        <v>0</v>
      </c>
      <c r="CP70" s="84">
        <f t="shared" si="411"/>
        <v>0</v>
      </c>
      <c r="CQ70" s="74">
        <f t="shared" si="412"/>
        <v>0</v>
      </c>
      <c r="CR70" s="74">
        <f t="shared" si="413"/>
        <v>0</v>
      </c>
      <c r="CS70" s="75">
        <f t="shared" si="414"/>
        <v>0</v>
      </c>
      <c r="CT70" s="74">
        <f t="shared" si="415"/>
        <v>0</v>
      </c>
      <c r="CU70" s="74">
        <f t="shared" si="416"/>
        <v>0</v>
      </c>
      <c r="CV70" s="74">
        <f t="shared" si="417"/>
        <v>0</v>
      </c>
      <c r="CW70" s="74">
        <f t="shared" si="418"/>
        <v>0</v>
      </c>
      <c r="CX70" s="74">
        <f t="shared" si="419"/>
        <v>0</v>
      </c>
      <c r="CY70" s="83">
        <f t="shared" si="420"/>
        <v>0</v>
      </c>
      <c r="DC70" s="66">
        <f t="shared" si="435"/>
        <v>0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s="2" customFormat="1" hidden="1" x14ac:dyDescent="0.2">
      <c r="A71" s="17" t="s">
        <v>134</v>
      </c>
      <c r="B71" s="503" t="s">
        <v>188</v>
      </c>
      <c r="C71" s="137"/>
      <c r="D71" s="128"/>
      <c r="E71" s="129"/>
      <c r="F71" s="129"/>
      <c r="G71" s="12"/>
      <c r="H71" s="128"/>
      <c r="I71" s="129"/>
      <c r="J71" s="129"/>
      <c r="K71" s="129"/>
      <c r="L71" s="129"/>
      <c r="M71" s="129"/>
      <c r="N71" s="12"/>
      <c r="O71" s="142"/>
      <c r="P71" s="142"/>
      <c r="Q71" s="128"/>
      <c r="R71" s="129"/>
      <c r="S71" s="129"/>
      <c r="T71" s="129"/>
      <c r="U71" s="129"/>
      <c r="V71" s="129"/>
      <c r="W71" s="12"/>
      <c r="X71" s="11"/>
      <c r="Y71" s="142">
        <f t="shared" si="373"/>
        <v>0</v>
      </c>
      <c r="Z71" s="9"/>
      <c r="AA71" s="9"/>
      <c r="AB71" s="9"/>
      <c r="AC71" s="9"/>
      <c r="AD71" s="232"/>
      <c r="AE71" s="232"/>
      <c r="AF71" s="232"/>
      <c r="AG71" s="480">
        <f t="shared" si="374"/>
        <v>0</v>
      </c>
      <c r="AH71" s="232"/>
      <c r="AI71" s="232"/>
      <c r="AJ71" s="232"/>
      <c r="AK71" s="480">
        <f t="shared" si="375"/>
        <v>0</v>
      </c>
      <c r="AL71" s="232"/>
      <c r="AM71" s="232"/>
      <c r="AN71" s="232"/>
      <c r="AO71" s="480">
        <f t="shared" si="376"/>
        <v>0</v>
      </c>
      <c r="AP71" s="232"/>
      <c r="AQ71" s="232"/>
      <c r="AR71" s="232"/>
      <c r="AS71" s="480">
        <f t="shared" si="377"/>
        <v>0</v>
      </c>
      <c r="AT71" s="232"/>
      <c r="AU71" s="232"/>
      <c r="AV71" s="232"/>
      <c r="AW71" s="480">
        <f t="shared" si="378"/>
        <v>0</v>
      </c>
      <c r="AX71" s="232"/>
      <c r="AY71" s="232"/>
      <c r="AZ71" s="232"/>
      <c r="BA71" s="480">
        <f t="shared" si="379"/>
        <v>0</v>
      </c>
      <c r="BB71" s="232"/>
      <c r="BC71" s="232"/>
      <c r="BD71" s="232"/>
      <c r="BE71" s="480">
        <f t="shared" si="380"/>
        <v>0</v>
      </c>
      <c r="BF71" s="232"/>
      <c r="BG71" s="232"/>
      <c r="BH71" s="232"/>
      <c r="BI71" s="480">
        <f t="shared" si="381"/>
        <v>0</v>
      </c>
      <c r="BJ71" s="63">
        <f t="shared" si="382"/>
        <v>0</v>
      </c>
      <c r="BK71" s="126" t="str">
        <f t="shared" si="383"/>
        <v/>
      </c>
      <c r="BL71" s="14">
        <f t="shared" si="421"/>
        <v>0</v>
      </c>
      <c r="BM71" s="85">
        <f t="shared" si="385"/>
        <v>0</v>
      </c>
      <c r="BN71" s="14">
        <f t="shared" si="422"/>
        <v>0</v>
      </c>
      <c r="BO71" s="14">
        <f t="shared" si="423"/>
        <v>0</v>
      </c>
      <c r="BP71" s="14">
        <f t="shared" si="424"/>
        <v>0</v>
      </c>
      <c r="BQ71" s="14">
        <f t="shared" si="425"/>
        <v>0</v>
      </c>
      <c r="BR71" s="14">
        <f t="shared" si="426"/>
        <v>0</v>
      </c>
      <c r="BS71" s="14">
        <f t="shared" si="427"/>
        <v>0</v>
      </c>
      <c r="BT71" s="90">
        <f t="shared" si="392"/>
        <v>0</v>
      </c>
      <c r="BW71" s="14">
        <f t="shared" si="393"/>
        <v>0</v>
      </c>
      <c r="BX71" s="14">
        <f t="shared" si="428"/>
        <v>0</v>
      </c>
      <c r="BY71" s="14">
        <f t="shared" si="429"/>
        <v>0</v>
      </c>
      <c r="BZ71" s="14">
        <f t="shared" si="430"/>
        <v>0</v>
      </c>
      <c r="CA71" s="14">
        <f t="shared" si="431"/>
        <v>0</v>
      </c>
      <c r="CB71" s="14">
        <f t="shared" si="432"/>
        <v>0</v>
      </c>
      <c r="CC71" s="14">
        <f t="shared" si="433"/>
        <v>0</v>
      </c>
      <c r="CD71" s="14">
        <f t="shared" si="434"/>
        <v>0</v>
      </c>
      <c r="CE71" s="201">
        <f t="shared" si="401"/>
        <v>0</v>
      </c>
      <c r="CF71" s="217">
        <f t="shared" si="402"/>
        <v>0</v>
      </c>
      <c r="CH71" s="74">
        <f t="shared" si="403"/>
        <v>0</v>
      </c>
      <c r="CI71" s="74">
        <f t="shared" si="404"/>
        <v>0</v>
      </c>
      <c r="CJ71" s="74">
        <f t="shared" si="405"/>
        <v>0</v>
      </c>
      <c r="CK71" s="74">
        <f t="shared" si="406"/>
        <v>0</v>
      </c>
      <c r="CL71" s="74">
        <f t="shared" si="407"/>
        <v>0</v>
      </c>
      <c r="CM71" s="74">
        <f t="shared" si="408"/>
        <v>0</v>
      </c>
      <c r="CN71" s="74">
        <f t="shared" si="409"/>
        <v>0</v>
      </c>
      <c r="CO71" s="74">
        <f t="shared" si="410"/>
        <v>0</v>
      </c>
      <c r="CP71" s="84">
        <f t="shared" si="411"/>
        <v>0</v>
      </c>
      <c r="CQ71" s="74">
        <f t="shared" si="412"/>
        <v>0</v>
      </c>
      <c r="CR71" s="74">
        <f t="shared" si="413"/>
        <v>0</v>
      </c>
      <c r="CS71" s="75">
        <f t="shared" si="414"/>
        <v>0</v>
      </c>
      <c r="CT71" s="74">
        <f t="shared" si="415"/>
        <v>0</v>
      </c>
      <c r="CU71" s="74">
        <f t="shared" si="416"/>
        <v>0</v>
      </c>
      <c r="CV71" s="74">
        <f t="shared" si="417"/>
        <v>0</v>
      </c>
      <c r="CW71" s="74">
        <f t="shared" si="418"/>
        <v>0</v>
      </c>
      <c r="CX71" s="74">
        <f t="shared" si="419"/>
        <v>0</v>
      </c>
      <c r="CY71" s="83">
        <f t="shared" si="420"/>
        <v>0</v>
      </c>
      <c r="DC71" s="66">
        <f t="shared" si="435"/>
        <v>0</v>
      </c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 s="2" customFormat="1" hidden="1" x14ac:dyDescent="0.2">
      <c r="A72" s="17" t="s">
        <v>138</v>
      </c>
      <c r="B72" s="503" t="s">
        <v>189</v>
      </c>
      <c r="C72" s="137"/>
      <c r="D72" s="128"/>
      <c r="E72" s="129"/>
      <c r="F72" s="129"/>
      <c r="G72" s="12"/>
      <c r="H72" s="128"/>
      <c r="I72" s="129"/>
      <c r="J72" s="129"/>
      <c r="K72" s="129"/>
      <c r="L72" s="129"/>
      <c r="M72" s="129"/>
      <c r="N72" s="12"/>
      <c r="O72" s="142"/>
      <c r="P72" s="142"/>
      <c r="Q72" s="128"/>
      <c r="R72" s="129"/>
      <c r="S72" s="129"/>
      <c r="T72" s="129"/>
      <c r="U72" s="129"/>
      <c r="V72" s="129"/>
      <c r="W72" s="12"/>
      <c r="X72" s="11"/>
      <c r="Y72" s="142">
        <f t="shared" si="373"/>
        <v>0</v>
      </c>
      <c r="Z72" s="9"/>
      <c r="AA72" s="9"/>
      <c r="AB72" s="9"/>
      <c r="AC72" s="9"/>
      <c r="AD72" s="232"/>
      <c r="AE72" s="232"/>
      <c r="AF72" s="232"/>
      <c r="AG72" s="480">
        <f t="shared" si="374"/>
        <v>0</v>
      </c>
      <c r="AH72" s="232"/>
      <c r="AI72" s="232"/>
      <c r="AJ72" s="232"/>
      <c r="AK72" s="480">
        <f t="shared" si="375"/>
        <v>0</v>
      </c>
      <c r="AL72" s="232"/>
      <c r="AM72" s="232"/>
      <c r="AN72" s="232"/>
      <c r="AO72" s="480">
        <f t="shared" si="376"/>
        <v>0</v>
      </c>
      <c r="AP72" s="232"/>
      <c r="AQ72" s="232"/>
      <c r="AR72" s="232"/>
      <c r="AS72" s="480">
        <f t="shared" si="377"/>
        <v>0</v>
      </c>
      <c r="AT72" s="232"/>
      <c r="AU72" s="232"/>
      <c r="AV72" s="232"/>
      <c r="AW72" s="480">
        <f t="shared" si="378"/>
        <v>0</v>
      </c>
      <c r="AX72" s="232"/>
      <c r="AY72" s="232"/>
      <c r="AZ72" s="232"/>
      <c r="BA72" s="480">
        <f t="shared" si="379"/>
        <v>0</v>
      </c>
      <c r="BB72" s="232"/>
      <c r="BC72" s="232"/>
      <c r="BD72" s="232"/>
      <c r="BE72" s="480">
        <f t="shared" si="380"/>
        <v>0</v>
      </c>
      <c r="BF72" s="232"/>
      <c r="BG72" s="232"/>
      <c r="BH72" s="232"/>
      <c r="BI72" s="480">
        <f t="shared" si="381"/>
        <v>0</v>
      </c>
      <c r="BJ72" s="63">
        <f t="shared" si="382"/>
        <v>0</v>
      </c>
      <c r="BK72" s="126" t="str">
        <f t="shared" si="383"/>
        <v/>
      </c>
      <c r="BL72" s="14">
        <f t="shared" si="421"/>
        <v>0</v>
      </c>
      <c r="BM72" s="85">
        <f t="shared" si="385"/>
        <v>0</v>
      </c>
      <c r="BN72" s="14">
        <f t="shared" si="422"/>
        <v>0</v>
      </c>
      <c r="BO72" s="14">
        <f t="shared" si="423"/>
        <v>0</v>
      </c>
      <c r="BP72" s="14">
        <f t="shared" si="424"/>
        <v>0</v>
      </c>
      <c r="BQ72" s="14">
        <f t="shared" si="425"/>
        <v>0</v>
      </c>
      <c r="BR72" s="14">
        <f t="shared" si="426"/>
        <v>0</v>
      </c>
      <c r="BS72" s="14">
        <f t="shared" si="427"/>
        <v>0</v>
      </c>
      <c r="BT72" s="90">
        <f t="shared" si="392"/>
        <v>0</v>
      </c>
      <c r="BW72" s="14">
        <f t="shared" si="393"/>
        <v>0</v>
      </c>
      <c r="BX72" s="14">
        <f t="shared" si="428"/>
        <v>0</v>
      </c>
      <c r="BY72" s="14">
        <f t="shared" si="429"/>
        <v>0</v>
      </c>
      <c r="BZ72" s="14">
        <f t="shared" si="430"/>
        <v>0</v>
      </c>
      <c r="CA72" s="14">
        <f t="shared" si="431"/>
        <v>0</v>
      </c>
      <c r="CB72" s="14">
        <f t="shared" si="432"/>
        <v>0</v>
      </c>
      <c r="CC72" s="14">
        <f t="shared" si="433"/>
        <v>0</v>
      </c>
      <c r="CD72" s="14">
        <f t="shared" si="434"/>
        <v>0</v>
      </c>
      <c r="CE72" s="201">
        <f t="shared" si="401"/>
        <v>0</v>
      </c>
      <c r="CF72" s="217">
        <f t="shared" si="402"/>
        <v>0</v>
      </c>
      <c r="CH72" s="74">
        <f t="shared" si="403"/>
        <v>0</v>
      </c>
      <c r="CI72" s="74">
        <f t="shared" si="404"/>
        <v>0</v>
      </c>
      <c r="CJ72" s="74">
        <f t="shared" si="405"/>
        <v>0</v>
      </c>
      <c r="CK72" s="74">
        <f t="shared" si="406"/>
        <v>0</v>
      </c>
      <c r="CL72" s="74">
        <f t="shared" si="407"/>
        <v>0</v>
      </c>
      <c r="CM72" s="74">
        <f t="shared" si="408"/>
        <v>0</v>
      </c>
      <c r="CN72" s="74">
        <f t="shared" si="409"/>
        <v>0</v>
      </c>
      <c r="CO72" s="74">
        <f t="shared" si="410"/>
        <v>0</v>
      </c>
      <c r="CP72" s="84">
        <f t="shared" si="411"/>
        <v>0</v>
      </c>
      <c r="CQ72" s="74">
        <f t="shared" si="412"/>
        <v>0</v>
      </c>
      <c r="CR72" s="74">
        <f t="shared" si="413"/>
        <v>0</v>
      </c>
      <c r="CS72" s="75">
        <f t="shared" si="414"/>
        <v>0</v>
      </c>
      <c r="CT72" s="74">
        <f t="shared" si="415"/>
        <v>0</v>
      </c>
      <c r="CU72" s="74">
        <f t="shared" si="416"/>
        <v>0</v>
      </c>
      <c r="CV72" s="74">
        <f t="shared" si="417"/>
        <v>0</v>
      </c>
      <c r="CW72" s="74">
        <f t="shared" si="418"/>
        <v>0</v>
      </c>
      <c r="CX72" s="74">
        <f t="shared" si="419"/>
        <v>0</v>
      </c>
      <c r="CY72" s="83">
        <f t="shared" si="420"/>
        <v>0</v>
      </c>
      <c r="DC72" s="66">
        <f t="shared" si="435"/>
        <v>0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 s="2" customFormat="1" ht="15.75" hidden="1" customHeight="1" x14ac:dyDescent="0.2">
      <c r="A73" s="17" t="s">
        <v>139</v>
      </c>
      <c r="B73" s="503" t="s">
        <v>190</v>
      </c>
      <c r="C73" s="137"/>
      <c r="D73" s="128"/>
      <c r="E73" s="129"/>
      <c r="F73" s="129"/>
      <c r="G73" s="12"/>
      <c r="H73" s="128"/>
      <c r="I73" s="129"/>
      <c r="J73" s="129"/>
      <c r="K73" s="129"/>
      <c r="L73" s="129"/>
      <c r="M73" s="129"/>
      <c r="N73" s="12"/>
      <c r="O73" s="142"/>
      <c r="P73" s="142"/>
      <c r="Q73" s="128"/>
      <c r="R73" s="129"/>
      <c r="S73" s="129"/>
      <c r="T73" s="129"/>
      <c r="U73" s="129"/>
      <c r="V73" s="129"/>
      <c r="W73" s="12"/>
      <c r="X73" s="11"/>
      <c r="Y73" s="142">
        <f t="shared" si="373"/>
        <v>0</v>
      </c>
      <c r="Z73" s="9"/>
      <c r="AA73" s="9"/>
      <c r="AB73" s="9"/>
      <c r="AC73" s="9"/>
      <c r="AD73" s="232"/>
      <c r="AE73" s="232"/>
      <c r="AF73" s="232"/>
      <c r="AG73" s="480">
        <f t="shared" si="374"/>
        <v>0</v>
      </c>
      <c r="AH73" s="232"/>
      <c r="AI73" s="232"/>
      <c r="AJ73" s="232"/>
      <c r="AK73" s="480">
        <f t="shared" si="375"/>
        <v>0</v>
      </c>
      <c r="AL73" s="232"/>
      <c r="AM73" s="232"/>
      <c r="AN73" s="232"/>
      <c r="AO73" s="480">
        <f t="shared" si="376"/>
        <v>0</v>
      </c>
      <c r="AP73" s="232"/>
      <c r="AQ73" s="232"/>
      <c r="AR73" s="232"/>
      <c r="AS73" s="480">
        <f t="shared" si="377"/>
        <v>0</v>
      </c>
      <c r="AT73" s="232"/>
      <c r="AU73" s="232"/>
      <c r="AV73" s="232"/>
      <c r="AW73" s="480">
        <f t="shared" si="378"/>
        <v>0</v>
      </c>
      <c r="AX73" s="232"/>
      <c r="AY73" s="232"/>
      <c r="AZ73" s="232"/>
      <c r="BA73" s="480">
        <f t="shared" si="379"/>
        <v>0</v>
      </c>
      <c r="BB73" s="232"/>
      <c r="BC73" s="232"/>
      <c r="BD73" s="232"/>
      <c r="BE73" s="480">
        <f t="shared" si="380"/>
        <v>0</v>
      </c>
      <c r="BF73" s="232"/>
      <c r="BG73" s="232"/>
      <c r="BH73" s="232"/>
      <c r="BI73" s="480">
        <f t="shared" si="381"/>
        <v>0</v>
      </c>
      <c r="BJ73" s="63">
        <f t="shared" si="382"/>
        <v>0</v>
      </c>
      <c r="BK73" s="126" t="str">
        <f t="shared" si="383"/>
        <v/>
      </c>
      <c r="BL73" s="14">
        <f>IF(AND($DC73=0,$DL73=0),0,IF(AND($CP73=0,$CY73=0,DE74&lt;&gt;0),DE74, IF(AND(BK73&lt;CF73,$CE73&lt;&gt;$Y73,BW73=$CF73),BW73+$Y73-$CE73,BW73)))</f>
        <v>0</v>
      </c>
      <c r="BM73" s="85">
        <f t="shared" si="385"/>
        <v>0</v>
      </c>
      <c r="BN73" s="14">
        <f>IF(AND($DC73=0,$DL73=0),0,IF(AND($CP73=0,$CY73=0,DG74&lt;&gt;0),DG74, IF(AND(BM73&lt;CF73,$CE73&lt;&gt;$Y73,BY73=$CF73),BY73+$Y73-$CE73,BY73)))</f>
        <v>0</v>
      </c>
      <c r="BO73" s="14">
        <f>IF(AND($DC73=0,$DL73=0),0,IF(AND($CP73=0,$CY73=0,DH74&lt;&gt;0),DH74, IF(AND(BN73&lt;CF73,$CE73&lt;&gt;$Y73,BZ73=$CF73),BZ73+$Y73-$CE73,BZ73)))</f>
        <v>0</v>
      </c>
      <c r="BP73" s="14">
        <f>IF(AND($DC73=0,$DL73=0),0,IF(AND($CP73=0,$CY73=0,DI74&lt;&gt;0),DI74, IF(AND(BO73&lt;CF73,$CE73&lt;&gt;$Y73,CA73=$CF73),CA73+$Y73-$CE73,CA73)))</f>
        <v>0</v>
      </c>
      <c r="BQ73" s="14">
        <f>IF(AND($DC73=0,$DL73=0),0,IF(AND($CP73=0,$CY73=0,DJ74&lt;&gt;0),DJ74, IF(AND(BP73&lt;CF73,$CE73&lt;&gt;$Y73,CB73=$CF73),CB73+$Y73-$CE73,CB73)))</f>
        <v>0</v>
      </c>
      <c r="BR73" s="14">
        <f>IF(AND($DC73=0,$DL73=0),0,IF(AND($CP73=0,$CY73=0,DK74&lt;&gt;0),DK74, IF(AND(BQ73&lt;CF73,$CE73&lt;&gt;$Y73,CC73=$CF73),CC73+$Y73-$CE73,CC73)))</f>
        <v>0</v>
      </c>
      <c r="BS73" s="14">
        <f t="shared" si="427"/>
        <v>0</v>
      </c>
      <c r="BT73" s="90">
        <f t="shared" si="392"/>
        <v>0</v>
      </c>
      <c r="BW73" s="14">
        <f t="shared" si="393"/>
        <v>0</v>
      </c>
      <c r="BX73" s="14">
        <f>IF($DC73=0,0,ROUND(4*($Y73-$DL73)*SUM(AH73:AH73)/$DC73,0)/4)+DF74+DN73</f>
        <v>0</v>
      </c>
      <c r="BY73" s="14">
        <f>IF($DC73=0,0,ROUND(4*($Y73-$DL73)*SUM(AL73:AL73)/$DC73,0)/4)+DG74+DO73</f>
        <v>0</v>
      </c>
      <c r="BZ73" s="14">
        <f>IF($DC73=0,0,ROUND(4*($Y73-$DL73)*SUM(AP73:AP73)/$DC73,0)/4)+DH74++DP73</f>
        <v>0</v>
      </c>
      <c r="CA73" s="14">
        <f>IF($DC73=0,0,ROUND(4*($Y73-$DL73)*SUM(AT73:AT73)/$DC73,0)/4)+DI74+DQ73</f>
        <v>0</v>
      </c>
      <c r="CB73" s="14">
        <f>IF($DC73=0,0,ROUND(4*($Y73-$DL73)*(SUM(AX73:AX73))/$DC73,0)/4)+DJ74+DR73</f>
        <v>0</v>
      </c>
      <c r="CC73" s="14">
        <f>IF($DC73=0,0,ROUND(4*($Y73-$DL73)*(SUM(BB73:BB73))/$DC73,0)/4)+DK74+DS73</f>
        <v>0</v>
      </c>
      <c r="CD73" s="14">
        <f t="shared" si="434"/>
        <v>0</v>
      </c>
      <c r="CE73" s="201">
        <f t="shared" si="401"/>
        <v>0</v>
      </c>
      <c r="CF73" s="217">
        <f t="shared" si="402"/>
        <v>0</v>
      </c>
      <c r="CH73" s="74">
        <f t="shared" si="403"/>
        <v>0</v>
      </c>
      <c r="CI73" s="74">
        <f t="shared" si="404"/>
        <v>0</v>
      </c>
      <c r="CJ73" s="74">
        <f t="shared" si="405"/>
        <v>0</v>
      </c>
      <c r="CK73" s="74">
        <f t="shared" si="406"/>
        <v>0</v>
      </c>
      <c r="CL73" s="74">
        <f t="shared" si="407"/>
        <v>0</v>
      </c>
      <c r="CM73" s="74">
        <f t="shared" si="408"/>
        <v>0</v>
      </c>
      <c r="CN73" s="74">
        <f t="shared" si="409"/>
        <v>0</v>
      </c>
      <c r="CO73" s="74">
        <f t="shared" si="410"/>
        <v>0</v>
      </c>
      <c r="CP73" s="84">
        <f t="shared" si="411"/>
        <v>0</v>
      </c>
      <c r="CQ73" s="74">
        <f t="shared" si="412"/>
        <v>0</v>
      </c>
      <c r="CR73" s="74">
        <f t="shared" si="413"/>
        <v>0</v>
      </c>
      <c r="CS73" s="75">
        <f t="shared" si="414"/>
        <v>0</v>
      </c>
      <c r="CT73" s="74">
        <f t="shared" si="415"/>
        <v>0</v>
      </c>
      <c r="CU73" s="74">
        <f t="shared" si="416"/>
        <v>0</v>
      </c>
      <c r="CV73" s="74">
        <f t="shared" si="417"/>
        <v>0</v>
      </c>
      <c r="CW73" s="74">
        <f t="shared" si="418"/>
        <v>0</v>
      </c>
      <c r="CX73" s="74">
        <f t="shared" si="419"/>
        <v>0</v>
      </c>
      <c r="CY73" s="83">
        <f t="shared" si="420"/>
        <v>0</v>
      </c>
      <c r="DC73" s="66">
        <f t="shared" si="435"/>
        <v>0</v>
      </c>
      <c r="DK73" s="93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 spans="1:125" s="19" customFormat="1" ht="15" customHeight="1" x14ac:dyDescent="0.25">
      <c r="A74" s="191" t="s">
        <v>23</v>
      </c>
      <c r="B74" s="150" t="s">
        <v>191</v>
      </c>
      <c r="C74" s="180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9"/>
      <c r="X74" s="238">
        <f t="shared" ref="X74:Y74" si="436">SUMIF($A54:$A73,"&gt;'#'",X54:X73)</f>
        <v>300</v>
      </c>
      <c r="Y74" s="238">
        <f t="shared" si="436"/>
        <v>10</v>
      </c>
      <c r="Z74" s="238"/>
      <c r="AA74" s="238"/>
      <c r="AB74" s="238"/>
      <c r="AC74" s="238"/>
      <c r="AD74" s="231"/>
      <c r="AE74" s="231"/>
      <c r="AF74" s="231"/>
      <c r="AG74" s="69">
        <f>SUM(AG54:AG73)</f>
        <v>0</v>
      </c>
      <c r="AH74" s="231"/>
      <c r="AI74" s="231"/>
      <c r="AJ74" s="231"/>
      <c r="AK74" s="69">
        <f t="shared" ref="AK74:BI74" si="437">SUM(AK54:AK73)</f>
        <v>0</v>
      </c>
      <c r="AL74" s="231"/>
      <c r="AM74" s="231"/>
      <c r="AN74" s="231"/>
      <c r="AO74" s="69">
        <f t="shared" si="437"/>
        <v>0</v>
      </c>
      <c r="AP74" s="231"/>
      <c r="AQ74" s="231"/>
      <c r="AR74" s="231"/>
      <c r="AS74" s="69">
        <f t="shared" si="437"/>
        <v>0</v>
      </c>
      <c r="AT74" s="231">
        <f t="shared" si="437"/>
        <v>0</v>
      </c>
      <c r="AU74" s="231">
        <f t="shared" si="437"/>
        <v>0</v>
      </c>
      <c r="AV74" s="231">
        <f t="shared" si="437"/>
        <v>0</v>
      </c>
      <c r="AW74" s="69">
        <f t="shared" si="437"/>
        <v>0</v>
      </c>
      <c r="AX74" s="231">
        <f t="shared" si="437"/>
        <v>0</v>
      </c>
      <c r="AY74" s="231">
        <f t="shared" si="437"/>
        <v>0</v>
      </c>
      <c r="AZ74" s="231">
        <f t="shared" si="437"/>
        <v>0</v>
      </c>
      <c r="BA74" s="69">
        <f t="shared" si="437"/>
        <v>0</v>
      </c>
      <c r="BB74" s="231">
        <f t="shared" si="437"/>
        <v>0</v>
      </c>
      <c r="BC74" s="231">
        <f t="shared" si="437"/>
        <v>0</v>
      </c>
      <c r="BD74" s="231">
        <f t="shared" si="437"/>
        <v>0</v>
      </c>
      <c r="BE74" s="69">
        <f t="shared" si="437"/>
        <v>0</v>
      </c>
      <c r="BF74" s="231">
        <f t="shared" si="437"/>
        <v>0</v>
      </c>
      <c r="BG74" s="231">
        <f t="shared" si="437"/>
        <v>0</v>
      </c>
      <c r="BH74" s="231">
        <f t="shared" si="437"/>
        <v>0</v>
      </c>
      <c r="BI74" s="69">
        <f t="shared" si="437"/>
        <v>0</v>
      </c>
      <c r="BJ74" s="64">
        <f>IF(ISERROR(AC74/X74),0,AC74/X74)</f>
        <v>0</v>
      </c>
      <c r="BK74" s="38"/>
      <c r="BL74" s="81">
        <f t="shared" ref="BL74:BS74" si="438">SUM(BL54:BL73)</f>
        <v>0</v>
      </c>
      <c r="BM74" s="81">
        <f t="shared" si="438"/>
        <v>0</v>
      </c>
      <c r="BN74" s="81">
        <f t="shared" si="438"/>
        <v>0</v>
      </c>
      <c r="BO74" s="81">
        <f t="shared" si="438"/>
        <v>0</v>
      </c>
      <c r="BP74" s="81">
        <f t="shared" si="438"/>
        <v>0</v>
      </c>
      <c r="BQ74" s="81">
        <f t="shared" si="438"/>
        <v>0</v>
      </c>
      <c r="BR74" s="81">
        <f t="shared" si="438"/>
        <v>0</v>
      </c>
      <c r="BS74" s="81">
        <f t="shared" si="438"/>
        <v>0</v>
      </c>
      <c r="BT74" s="81">
        <f>SUM(BT54:BT65)</f>
        <v>0</v>
      </c>
      <c r="BW74" s="39">
        <f t="shared" ref="BW74:CE74" si="439">SUM(BW54:BW73)</f>
        <v>0</v>
      </c>
      <c r="BX74" s="39">
        <f t="shared" si="439"/>
        <v>0</v>
      </c>
      <c r="BY74" s="39">
        <f t="shared" si="439"/>
        <v>0</v>
      </c>
      <c r="BZ74" s="39">
        <f t="shared" si="439"/>
        <v>0</v>
      </c>
      <c r="CA74" s="39">
        <f t="shared" si="439"/>
        <v>0</v>
      </c>
      <c r="CB74" s="39">
        <f t="shared" si="439"/>
        <v>0</v>
      </c>
      <c r="CC74" s="39">
        <f t="shared" si="439"/>
        <v>0</v>
      </c>
      <c r="CD74" s="39">
        <f t="shared" si="439"/>
        <v>0</v>
      </c>
      <c r="CE74" s="204">
        <f t="shared" si="439"/>
        <v>0</v>
      </c>
      <c r="CF74" s="219"/>
      <c r="CG74" s="23" t="s">
        <v>27</v>
      </c>
      <c r="CH74" s="76">
        <f t="shared" ref="CH74:CY74" si="440">SUM(CH54:CH73)</f>
        <v>0</v>
      </c>
      <c r="CI74" s="76">
        <f t="shared" si="440"/>
        <v>0</v>
      </c>
      <c r="CJ74" s="76">
        <f t="shared" si="440"/>
        <v>0</v>
      </c>
      <c r="CK74" s="76">
        <f t="shared" si="440"/>
        <v>0</v>
      </c>
      <c r="CL74" s="76">
        <f t="shared" si="440"/>
        <v>0</v>
      </c>
      <c r="CM74" s="76">
        <f t="shared" si="440"/>
        <v>0</v>
      </c>
      <c r="CN74" s="76">
        <f t="shared" si="440"/>
        <v>0</v>
      </c>
      <c r="CO74" s="76">
        <f t="shared" si="440"/>
        <v>0</v>
      </c>
      <c r="CP74" s="86">
        <f t="shared" si="440"/>
        <v>0</v>
      </c>
      <c r="CQ74" s="78">
        <f t="shared" si="440"/>
        <v>0</v>
      </c>
      <c r="CR74" s="78">
        <f t="shared" si="440"/>
        <v>0</v>
      </c>
      <c r="CS74" s="78">
        <f t="shared" si="440"/>
        <v>0</v>
      </c>
      <c r="CT74" s="78">
        <f t="shared" si="440"/>
        <v>0</v>
      </c>
      <c r="CU74" s="78">
        <f t="shared" si="440"/>
        <v>0</v>
      </c>
      <c r="CV74" s="78">
        <f t="shared" si="440"/>
        <v>0</v>
      </c>
      <c r="CW74" s="78">
        <f t="shared" si="440"/>
        <v>0</v>
      </c>
      <c r="CX74" s="78">
        <f t="shared" si="440"/>
        <v>0</v>
      </c>
      <c r="CY74" s="86">
        <f t="shared" si="440"/>
        <v>0</v>
      </c>
      <c r="DD74" s="93"/>
      <c r="DE74" s="93"/>
      <c r="DF74" s="93"/>
      <c r="DG74" s="93"/>
      <c r="DH74" s="93"/>
      <c r="DI74" s="93"/>
      <c r="DJ74" s="93"/>
      <c r="DK74" s="93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 s="19" customFormat="1" ht="13.5" customHeight="1" x14ac:dyDescent="0.2">
      <c r="A75" s="17"/>
      <c r="B75" s="17"/>
      <c r="C75" s="14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71"/>
      <c r="AH75" s="181"/>
      <c r="AI75" s="181"/>
      <c r="AJ75" s="181"/>
      <c r="AK75" s="171"/>
      <c r="AL75" s="181"/>
      <c r="AM75" s="181"/>
      <c r="AN75" s="181"/>
      <c r="AO75" s="171"/>
      <c r="AP75" s="181"/>
      <c r="AQ75" s="181"/>
      <c r="AR75" s="181"/>
      <c r="AS75" s="171"/>
      <c r="AT75" s="181"/>
      <c r="AU75" s="181"/>
      <c r="AV75" s="181"/>
      <c r="AW75" s="171"/>
      <c r="AX75" s="181"/>
      <c r="AY75" s="181"/>
      <c r="AZ75" s="181"/>
      <c r="BA75" s="171"/>
      <c r="BB75" s="181"/>
      <c r="BC75" s="181"/>
      <c r="BD75" s="181"/>
      <c r="BE75" s="171"/>
      <c r="BF75" s="181"/>
      <c r="BG75" s="181"/>
      <c r="BH75" s="181"/>
      <c r="BI75" s="171"/>
      <c r="BJ75" s="146"/>
      <c r="BK75" s="24"/>
      <c r="BL75" s="50"/>
      <c r="BM75" s="50"/>
      <c r="BN75" s="50"/>
      <c r="BO75" s="50"/>
      <c r="BP75" s="50"/>
      <c r="BQ75" s="50"/>
      <c r="BR75" s="50"/>
      <c r="BS75" s="50"/>
      <c r="BT75" s="50"/>
      <c r="CE75" s="203"/>
      <c r="CF75" s="219"/>
      <c r="DD75" s="53"/>
      <c r="DE75" s="53"/>
      <c r="DF75" s="53"/>
      <c r="DG75" s="53"/>
      <c r="DH75" s="53"/>
      <c r="DI75" s="53"/>
      <c r="DJ75" s="53"/>
      <c r="DK75" s="53"/>
    </row>
    <row r="76" spans="1:125" s="19" customFormat="1" ht="12" customHeight="1" x14ac:dyDescent="0.2">
      <c r="A76" s="17"/>
      <c r="B76" s="17"/>
      <c r="C76" s="14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71"/>
      <c r="AH76" s="181"/>
      <c r="AI76" s="181"/>
      <c r="AJ76" s="181"/>
      <c r="AK76" s="171"/>
      <c r="AL76" s="181"/>
      <c r="AM76" s="181"/>
      <c r="AN76" s="181"/>
      <c r="AO76" s="171"/>
      <c r="AP76" s="181"/>
      <c r="AQ76" s="181"/>
      <c r="AR76" s="181"/>
      <c r="AS76" s="171"/>
      <c r="AT76" s="181"/>
      <c r="AU76" s="181"/>
      <c r="AV76" s="181"/>
      <c r="AW76" s="171"/>
      <c r="AX76" s="181"/>
      <c r="AY76" s="181"/>
      <c r="AZ76" s="181"/>
      <c r="BA76" s="171"/>
      <c r="BB76" s="181"/>
      <c r="BC76" s="181"/>
      <c r="BD76" s="181"/>
      <c r="BE76" s="171"/>
      <c r="BF76" s="181"/>
      <c r="BG76" s="181"/>
      <c r="BH76" s="181"/>
      <c r="BI76" s="171"/>
      <c r="BJ76" s="146"/>
      <c r="BK76" s="24"/>
      <c r="BL76" s="50"/>
      <c r="BM76" s="50"/>
      <c r="BN76" s="50"/>
      <c r="BO76" s="50"/>
      <c r="BP76" s="50"/>
      <c r="BQ76" s="50"/>
      <c r="BR76" s="50"/>
      <c r="BS76" s="50"/>
      <c r="BT76" s="50"/>
      <c r="CE76" s="203"/>
      <c r="CF76" s="219"/>
      <c r="DD76" s="53"/>
      <c r="DE76" s="53"/>
      <c r="DF76" s="53"/>
      <c r="DG76" s="53"/>
      <c r="DH76" s="53"/>
      <c r="DI76" s="53"/>
      <c r="DJ76" s="53"/>
      <c r="DK76" s="53"/>
    </row>
    <row r="77" spans="1:125" s="19" customFormat="1" ht="21.75" customHeight="1" x14ac:dyDescent="0.2">
      <c r="A77" s="191" t="s">
        <v>23</v>
      </c>
      <c r="B77" s="153" t="str">
        <f>CONCATENATE("Підготовка ",'Титул денна'!BB1," разом:")</f>
        <v>Підготовка доктор філософії разом:</v>
      </c>
      <c r="C77" s="192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93"/>
      <c r="P77" s="194"/>
      <c r="Q77" s="129"/>
      <c r="R77" s="129"/>
      <c r="S77" s="129"/>
      <c r="T77" s="129"/>
      <c r="U77" s="129"/>
      <c r="V77" s="129"/>
      <c r="W77" s="129"/>
      <c r="X77" s="160">
        <f>X$74+X$51</f>
        <v>900</v>
      </c>
      <c r="Y77" s="160">
        <f>Y$74+Y$51</f>
        <v>30</v>
      </c>
      <c r="Z77" s="239"/>
      <c r="AA77" s="239"/>
      <c r="AB77" s="239"/>
      <c r="AC77" s="239"/>
      <c r="AD77" s="239"/>
      <c r="AE77" s="239"/>
      <c r="AF77" s="239"/>
      <c r="AG77" s="161">
        <f>AG$51+AG$74</f>
        <v>9</v>
      </c>
      <c r="AH77" s="239"/>
      <c r="AI77" s="239"/>
      <c r="AJ77" s="239"/>
      <c r="AK77" s="161">
        <f t="shared" ref="AK77" si="441">AK$51+AK$74</f>
        <v>6</v>
      </c>
      <c r="AL77" s="239"/>
      <c r="AM77" s="239"/>
      <c r="AN77" s="239"/>
      <c r="AO77" s="161">
        <f t="shared" ref="AO77" si="442">AO$51+AO$74</f>
        <v>3</v>
      </c>
      <c r="AP77" s="239"/>
      <c r="AQ77" s="239"/>
      <c r="AR77" s="239"/>
      <c r="AS77" s="161">
        <f t="shared" ref="AS77" si="443">AS$51+AS$74</f>
        <v>2</v>
      </c>
      <c r="AT77" s="239">
        <f t="shared" ref="AT77:BH77" si="444">AT$74+AT$51</f>
        <v>0</v>
      </c>
      <c r="AU77" s="239">
        <f t="shared" si="444"/>
        <v>0</v>
      </c>
      <c r="AV77" s="239">
        <f t="shared" si="444"/>
        <v>0</v>
      </c>
      <c r="AW77" s="161">
        <f t="shared" ref="AW77" si="445">AW$51+AW$74</f>
        <v>0</v>
      </c>
      <c r="AX77" s="239">
        <f t="shared" si="444"/>
        <v>0</v>
      </c>
      <c r="AY77" s="239">
        <f t="shared" si="444"/>
        <v>0</v>
      </c>
      <c r="AZ77" s="239">
        <f t="shared" si="444"/>
        <v>0</v>
      </c>
      <c r="BA77" s="161">
        <f t="shared" ref="BA77" si="446">BA$51+BA$74</f>
        <v>0</v>
      </c>
      <c r="BB77" s="239">
        <f t="shared" si="444"/>
        <v>0</v>
      </c>
      <c r="BC77" s="239">
        <f t="shared" si="444"/>
        <v>0</v>
      </c>
      <c r="BD77" s="239">
        <f t="shared" si="444"/>
        <v>0</v>
      </c>
      <c r="BE77" s="161">
        <f t="shared" ref="BE77" si="447">BE$51+BE$74</f>
        <v>0</v>
      </c>
      <c r="BF77" s="239">
        <f t="shared" si="444"/>
        <v>0</v>
      </c>
      <c r="BG77" s="239">
        <f t="shared" si="444"/>
        <v>0</v>
      </c>
      <c r="BH77" s="239">
        <f t="shared" si="444"/>
        <v>0</v>
      </c>
      <c r="BI77" s="161">
        <f t="shared" ref="BI77" si="448">BI$51+BI$74</f>
        <v>0</v>
      </c>
      <c r="BJ77" s="64">
        <f>IF(ISERROR(AC77/X77),0,AC77/X77)</f>
        <v>0</v>
      </c>
      <c r="BK77" s="40"/>
      <c r="BL77" s="35">
        <f t="shared" ref="BL77:BT77" si="449">BL$74+BL$51</f>
        <v>6</v>
      </c>
      <c r="BM77" s="35">
        <f t="shared" si="449"/>
        <v>3</v>
      </c>
      <c r="BN77" s="35">
        <f t="shared" si="449"/>
        <v>3</v>
      </c>
      <c r="BO77" s="35">
        <f t="shared" si="449"/>
        <v>2</v>
      </c>
      <c r="BP77" s="35">
        <f t="shared" si="449"/>
        <v>0</v>
      </c>
      <c r="BQ77" s="35">
        <f t="shared" si="449"/>
        <v>0</v>
      </c>
      <c r="BR77" s="35">
        <f t="shared" si="449"/>
        <v>0</v>
      </c>
      <c r="BS77" s="35">
        <f t="shared" si="449"/>
        <v>0</v>
      </c>
      <c r="BT77" s="249">
        <f t="shared" si="449"/>
        <v>14</v>
      </c>
      <c r="BW77" s="41">
        <f t="shared" ref="BW77:CE77" si="450">BW39+BW74+BW21</f>
        <v>3</v>
      </c>
      <c r="BX77" s="41">
        <f t="shared" si="450"/>
        <v>0</v>
      </c>
      <c r="BY77" s="41">
        <f t="shared" si="450"/>
        <v>3</v>
      </c>
      <c r="BZ77" s="41">
        <f t="shared" si="450"/>
        <v>0</v>
      </c>
      <c r="CA77" s="41">
        <f t="shared" si="450"/>
        <v>0</v>
      </c>
      <c r="CB77" s="41">
        <f t="shared" si="450"/>
        <v>0</v>
      </c>
      <c r="CC77" s="41">
        <f t="shared" si="450"/>
        <v>0</v>
      </c>
      <c r="CD77" s="41">
        <f t="shared" si="450"/>
        <v>0</v>
      </c>
      <c r="CE77" s="206">
        <f t="shared" si="450"/>
        <v>6</v>
      </c>
      <c r="CF77" s="219"/>
      <c r="DD77" s="53"/>
      <c r="DE77" s="53"/>
      <c r="DF77" s="53"/>
      <c r="DG77" s="53"/>
      <c r="DH77" s="53"/>
      <c r="DI77" s="53"/>
      <c r="DJ77" s="53"/>
      <c r="DK77" s="53"/>
    </row>
    <row r="78" spans="1:125" s="2" customFormat="1" ht="21" customHeight="1" x14ac:dyDescent="0.2">
      <c r="A78"/>
      <c r="B78" s="154"/>
      <c r="C78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/>
      <c r="BK78"/>
      <c r="BL78"/>
      <c r="BM78"/>
      <c r="BN78"/>
      <c r="BO78"/>
      <c r="BP78"/>
      <c r="BQ78"/>
      <c r="BR78"/>
      <c r="BS78"/>
      <c r="BT78"/>
      <c r="CE78" s="197"/>
      <c r="CF78" s="212"/>
      <c r="DD78" s="54"/>
      <c r="DE78" s="54"/>
      <c r="DF78" s="54"/>
      <c r="DG78" s="54"/>
      <c r="DH78" s="54"/>
      <c r="DI78" s="54"/>
      <c r="DJ78" s="54"/>
      <c r="DK78" s="54"/>
    </row>
    <row r="79" spans="1:125" s="2" customFormat="1" x14ac:dyDescent="0.2">
      <c r="A79"/>
      <c r="B79" s="154"/>
      <c r="C79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/>
      <c r="BK79" s="19"/>
      <c r="BL79" s="14">
        <f>IF(AND($DC79=0,$DL79=0),0,IF(AND($CP79=0,$CY79=0,DD79&lt;&gt;0),DD79, IF(AND(BK79&lt;CF79,$CE79&lt;&gt;$Y79,BW79=$CF79),BW79+$Y79-$CE79,BW79)))</f>
        <v>0</v>
      </c>
      <c r="BM79" s="14">
        <f>IF(AND($DC79=0,$DL79=0),0,IF(AND($CP79=0,$CY79=0,DE79&lt;&gt;0),DE79, IF(AND(BL79&lt;CF79,$CE79&lt;&gt;$Y79,BX79=$CF79),BX79+$Y79-$CE79,BX79)))</f>
        <v>0</v>
      </c>
      <c r="BN79" s="14">
        <f>IF(AND($DC79=0,$DL79=0),0,IF(AND($CP79=0,$CY79=0,DF79&lt;&gt;0),DF79, IF(AND(BM79&lt;CF79,$CE79&lt;&gt;$Y79,BY79=$CF79),BY79+$Y79-$CE79,BY79)))</f>
        <v>0</v>
      </c>
      <c r="BO79" s="14">
        <f>IF(AND($DC79=0,$DL79=0),0,IF(AND($CP79=0,$CY79=0,DG79&lt;&gt;0),DG79, IF(AND(BN79&lt;CF79,$CE79&lt;&gt;$Y79,BZ79=$CF79),BZ79+$Y79-$CE79,BZ79)))</f>
        <v>0</v>
      </c>
      <c r="BP79" s="14">
        <f>IF(AND($DC79=0,$DL79=0),0,IF(AND($CP79=0,$CY79=0,DH79&lt;&gt;0),DH79, IF(AND(BO79&lt;CF79,$CE79&lt;&gt;$Y79,CA79=$CF79),CA79+$Y79-$CE79,CA79)))</f>
        <v>0</v>
      </c>
      <c r="BQ79" s="14">
        <f>IF(AND($DC79=0,$DL79=0),0,IF(AND($CP79=0,$CY79=0,DI79&lt;&gt;0),DI79, IF(AND(BP79&lt;CF79,$CE79&lt;&gt;$Y79,CB79=$CF79),CB79+$Y79-$CE79,CB79)))</f>
        <v>0</v>
      </c>
      <c r="BR79" s="14">
        <f>IF(AND($DC79=0,$DL79=0),0,IF(AND($CP79=0,$CY79=0,DJ79&lt;&gt;0),DJ79, IF(AND(BQ79&lt;CF79,$CE79&lt;&gt;$Y79,CC79=$CF79),CC79+$Y79-$CE79,CC79)))</f>
        <v>0</v>
      </c>
      <c r="BS79" s="14">
        <f>IF(AND($DC79=0,$DL79=0),0,IF(AND($CP79=0,$CY79=0,DK79&lt;&gt;0),DK79, IF(AND(BR79&lt;CF79,$CE79&lt;&gt;$Y79,CD79=$CF79),CD79+$Y79-$CE79,CD79)))</f>
        <v>0</v>
      </c>
      <c r="BT79" s="80">
        <f>SUM(BL79:BS79)</f>
        <v>0</v>
      </c>
      <c r="BW79" s="14">
        <f>IF($DC79=0,0,ROUND(4*($Y79-$DL79)*SUM(AD79:AD79)/$DC79,0)/4)+DD79+DM79</f>
        <v>0</v>
      </c>
      <c r="BX79" s="14">
        <f>IF($DC79=0,0,ROUND(4*($Y79-$DL79)*SUM(AH79:AH79)/$DC79,0)/4)+DE79+DN79</f>
        <v>0</v>
      </c>
      <c r="BY79" s="14">
        <f>IF($DC79=0,0,ROUND(4*($Y79-$DL79)*SUM(AL79:AL79)/$DC79,0)/4)+DF79+DO79</f>
        <v>0</v>
      </c>
      <c r="BZ79" s="14">
        <f>IF($DC79=0,0,ROUND(4*($Y79-$DL79)*SUM(AP79:AP79)/$DC79,0)/4)+DG79++DP79</f>
        <v>0</v>
      </c>
      <c r="CA79" s="14">
        <f>IF($DC79=0,0,ROUND(4*($Y79-$DL79)*SUM(AT79:AT79)/$DC79,0)/4)+DH79+DQ79</f>
        <v>0</v>
      </c>
      <c r="CB79" s="14">
        <f>IF($DC79=0,0,ROUND(4*($Y79-$DL79)*(SUM(AX79:AX79))/$DC79,0)/4)+DI79+DR79</f>
        <v>0</v>
      </c>
      <c r="CC79" s="14">
        <f>IF($DC79=0,0,ROUND(4*($Y79-$DL79)*(SUM(BB79:BB79))/$DC79,0)/4)+DJ79+DS79</f>
        <v>0</v>
      </c>
      <c r="CD79" s="14">
        <f>IF($DC79=0,0,ROUND(4*($Y79-$DL79)*(SUM(BF79:BF79))/$DC79,0)/4)+DK79+DT79</f>
        <v>0</v>
      </c>
      <c r="CE79" s="201">
        <f>SUM(BW79:CD79)</f>
        <v>0</v>
      </c>
      <c r="CF79" s="217">
        <f>MAX(BW79:CD79)</f>
        <v>0</v>
      </c>
      <c r="DC79" s="66">
        <f>SUM($AD79:$AD79)+SUM($AH79:$AH79)+SUM($AL79:$AL79)+SUM($AP79:$AP79)+SUM($AT79:$AT79)+SUM($AX79:$AX79)+SUM($BB79:$BB79)+SUM($BF79:$BF79)</f>
        <v>0</v>
      </c>
      <c r="DD79" s="94">
        <f>IF($O79=1,BP$6,0)+IF($P79=1,BL$6,0)</f>
        <v>0</v>
      </c>
      <c r="DE79" s="94">
        <f>IF(($O79)=2,BP$6,0)+IF(($P79)=2,BL$6,0)</f>
        <v>0</v>
      </c>
      <c r="DF79" s="94">
        <f>IF(($O79)=3,BP$6,0)+IF(($P79)=3,BL$6,0)</f>
        <v>0</v>
      </c>
      <c r="DG79" s="94">
        <f>IF(($O79)=4,BP$6,0)+IF(($P79)=4,BL$6,0)</f>
        <v>0</v>
      </c>
      <c r="DH79" s="94">
        <f>IF(($O79)=5,BP$6,0)+IF(($P79)=5,BL$6,0)</f>
        <v>0</v>
      </c>
      <c r="DI79" s="94">
        <f>IF(($O79)=6,BP$6,0)+IF(($P79)=6,BL$6,0)</f>
        <v>0</v>
      </c>
      <c r="DJ79" s="94">
        <f>IF(($O79)=7,BP$6,0)+IF(($P79)=7,BL$6,0)</f>
        <v>0</v>
      </c>
      <c r="DK79" s="94">
        <f>IF(($O79)=8,BP$6,0)+IF(($P79)=8,BL$6,0)</f>
        <v>0</v>
      </c>
      <c r="DL79" s="67">
        <f>SUM(DD79:DK79)</f>
        <v>0</v>
      </c>
    </row>
    <row r="80" spans="1:125" s="405" customFormat="1" ht="13.5" customHeight="1" x14ac:dyDescent="0.2">
      <c r="A80" s="400"/>
      <c r="B80" s="396" t="s">
        <v>172</v>
      </c>
      <c r="C80" s="561"/>
      <c r="D80" s="562"/>
      <c r="E80" s="562"/>
      <c r="F80" s="562"/>
      <c r="G80" s="562"/>
      <c r="H80" s="562"/>
      <c r="I80" s="562"/>
      <c r="J80" s="562"/>
      <c r="K80" s="562"/>
      <c r="L80" s="562"/>
      <c r="M80" s="562"/>
      <c r="N80" s="562"/>
      <c r="O80" s="562"/>
      <c r="P80" s="562"/>
      <c r="Q80" s="562"/>
      <c r="R80" s="562"/>
      <c r="S80" s="562"/>
      <c r="T80" s="562"/>
      <c r="U80" s="562"/>
      <c r="V80" s="562"/>
      <c r="W80" s="562"/>
      <c r="X80" s="562"/>
      <c r="Y80" s="562"/>
      <c r="Z80" s="562"/>
      <c r="AA80" s="562"/>
      <c r="AB80" s="562"/>
      <c r="AC80" s="562"/>
      <c r="AD80" s="562"/>
      <c r="AE80" s="562"/>
      <c r="AF80" s="562"/>
      <c r="AG80" s="562"/>
      <c r="AH80" s="562"/>
      <c r="AI80" s="562"/>
      <c r="AJ80" s="562"/>
      <c r="AK80" s="562"/>
      <c r="AL80" s="563"/>
      <c r="AM80" s="563"/>
      <c r="AN80" s="563"/>
      <c r="AO80" s="563"/>
      <c r="AP80" s="563"/>
      <c r="AQ80" s="563"/>
      <c r="AR80" s="563"/>
      <c r="AS80" s="563"/>
      <c r="AT80" s="446"/>
      <c r="AU80" s="446"/>
      <c r="AV80" s="446"/>
      <c r="AW80" s="446"/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02"/>
      <c r="BK80" s="447"/>
      <c r="BL80" s="162">
        <f>COUNTIF($S$15:$S$20,1)+COUNTIF($S$54:$S$73,1)</f>
        <v>0</v>
      </c>
      <c r="BM80" s="162">
        <f>COUNTIF($S$15:$S$20,2)+COUNTIF($S$54:$S$73,2)</f>
        <v>0</v>
      </c>
      <c r="BN80" s="162">
        <f>COUNTIF($S$15:$S$20,3)+COUNTIF($S$54:$S$73,3)</f>
        <v>0</v>
      </c>
      <c r="BO80" s="162">
        <f>COUNTIF($S$15:$S$20,4)+COUNTIF($S$54:$S$73,4)</f>
        <v>0</v>
      </c>
      <c r="BP80" s="162">
        <f>COUNTIF($S$15:$S$20,5)+COUNTIF($S$54:$S$73,5)</f>
        <v>0</v>
      </c>
      <c r="BQ80" s="162">
        <f>COUNTIF($S$15:$S$20,6)+COUNTIF($S$54:$S$73,6)</f>
        <v>0</v>
      </c>
      <c r="BR80" s="162">
        <f>COUNTIF($S$15:$S$20,7)+COUNTIF($S$54:$S$73,7)</f>
        <v>0</v>
      </c>
      <c r="BS80" s="162">
        <f>COUNTIF($S$15:$S$20,8)+COUNTIF($S$54:$S$73,8)</f>
        <v>0</v>
      </c>
      <c r="BT80" s="448"/>
      <c r="BW80" s="448"/>
      <c r="BX80" s="448"/>
      <c r="BY80" s="448"/>
      <c r="BZ80" s="448"/>
      <c r="CA80" s="448"/>
      <c r="CB80" s="448"/>
      <c r="CC80" s="448"/>
      <c r="CD80" s="448"/>
      <c r="CE80" s="406"/>
      <c r="CF80" s="407"/>
      <c r="CG80" s="448"/>
      <c r="CH80" s="448"/>
      <c r="CI80" s="448"/>
      <c r="CJ80" s="448"/>
      <c r="CK80" s="448"/>
      <c r="CL80" s="448"/>
      <c r="CM80" s="448"/>
      <c r="CN80" s="448"/>
      <c r="CO80" s="448"/>
      <c r="CP80" s="448"/>
      <c r="CQ80" s="448"/>
      <c r="CR80" s="448"/>
      <c r="CS80" s="448"/>
      <c r="CT80" s="448"/>
      <c r="DC80" s="448"/>
      <c r="DD80" s="449"/>
      <c r="DE80" s="449"/>
      <c r="DF80" s="449"/>
      <c r="DG80" s="449"/>
      <c r="DH80" s="449"/>
      <c r="DI80" s="449"/>
      <c r="DJ80" s="449"/>
      <c r="DK80" s="449"/>
      <c r="DL80" s="448"/>
      <c r="DM80" s="448"/>
      <c r="DN80" s="448"/>
      <c r="DO80" s="448"/>
      <c r="DP80" s="448"/>
      <c r="DQ80" s="448"/>
      <c r="DR80" s="448"/>
      <c r="DS80" s="448"/>
      <c r="DT80" s="448"/>
    </row>
    <row r="81" spans="1:255" s="405" customFormat="1" ht="13.5" customHeight="1" x14ac:dyDescent="0.2">
      <c r="A81" s="400"/>
      <c r="C81" s="564" t="s">
        <v>248</v>
      </c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5"/>
      <c r="AL81" s="566"/>
      <c r="AM81" s="566"/>
      <c r="AN81" s="566"/>
      <c r="AO81" s="566"/>
      <c r="AP81" s="566"/>
      <c r="AQ81" s="566"/>
      <c r="AR81" s="566"/>
      <c r="AS81" s="566"/>
      <c r="AT81" s="401"/>
      <c r="AU81" s="401"/>
      <c r="AV81" s="401"/>
      <c r="AW81" s="401"/>
      <c r="AX81" s="401"/>
      <c r="AY81" s="401"/>
      <c r="AZ81" s="401"/>
      <c r="BA81" s="401"/>
      <c r="BB81" s="401"/>
      <c r="BC81" s="401"/>
      <c r="BD81" s="401"/>
      <c r="BE81" s="401"/>
      <c r="BF81" s="401"/>
      <c r="BG81" s="401"/>
      <c r="BH81" s="401"/>
      <c r="BI81" s="401"/>
      <c r="BJ81" s="402"/>
      <c r="BK81" s="403"/>
      <c r="BL81" s="162">
        <f>COUNTIF($T$15:$T$20,1)+COUNTIF($T$54:$T$73,1)</f>
        <v>0</v>
      </c>
      <c r="BM81" s="162">
        <f>COUNTIF($T$15:$T$20,2)+COUNTIF($T$54:$T$73,2)</f>
        <v>0</v>
      </c>
      <c r="BN81" s="162">
        <f>COUNTIF($T$15:$T$20,3)+COUNTIF($T$54:$T$73,3)</f>
        <v>0</v>
      </c>
      <c r="BO81" s="162">
        <f>COUNTIF($T$15:$T$20,4)+COUNTIF($T$54:$T$73,4)</f>
        <v>0</v>
      </c>
      <c r="BP81" s="162">
        <f>COUNTIF($T$15:$T$20,5)+COUNTIF($T$54:$T$73,5)</f>
        <v>0</v>
      </c>
      <c r="BQ81" s="162">
        <f>COUNTIF($T$15:$T$20,6)+COUNTIF($T$54:$T$73,6)</f>
        <v>0</v>
      </c>
      <c r="BR81" s="162">
        <f>COUNTIF($T$15:$T$20,7)+COUNTIF($T$54:$T$73,7)</f>
        <v>0</v>
      </c>
      <c r="BS81" s="162">
        <f>COUNTIF($T$15:$T$20,8)+COUNTIF($T$54:$T$73,8)</f>
        <v>0</v>
      </c>
      <c r="BT81" s="404"/>
      <c r="BW81" s="404"/>
      <c r="BX81" s="404"/>
      <c r="BY81" s="404"/>
      <c r="BZ81" s="404"/>
      <c r="CA81" s="404"/>
      <c r="CB81" s="404"/>
      <c r="CC81" s="404"/>
      <c r="CD81" s="404"/>
      <c r="CE81" s="406"/>
      <c r="CF81" s="407"/>
      <c r="CG81" s="404"/>
      <c r="CH81" s="404"/>
      <c r="CI81" s="404"/>
      <c r="CJ81" s="404"/>
      <c r="CK81" s="404"/>
      <c r="CL81" s="404"/>
      <c r="CM81" s="404"/>
      <c r="CN81" s="404"/>
      <c r="CO81" s="404"/>
      <c r="CP81" s="404"/>
      <c r="CQ81" s="404"/>
      <c r="CR81" s="404"/>
      <c r="CS81" s="404"/>
      <c r="CT81" s="404"/>
      <c r="DC81" s="404"/>
      <c r="DD81" s="408"/>
      <c r="DE81" s="408"/>
      <c r="DF81" s="408"/>
      <c r="DG81" s="408"/>
      <c r="DH81" s="408"/>
      <c r="DI81" s="408"/>
      <c r="DJ81" s="408"/>
      <c r="DK81" s="408"/>
      <c r="DL81" s="404"/>
      <c r="DM81" s="404"/>
      <c r="DN81" s="404"/>
      <c r="DO81" s="404"/>
      <c r="DP81" s="404"/>
      <c r="DQ81" s="404"/>
      <c r="DR81" s="404"/>
      <c r="DS81" s="404"/>
      <c r="DT81" s="404"/>
    </row>
    <row r="82" spans="1:255" s="405" customFormat="1" ht="13.5" customHeight="1" x14ac:dyDescent="0.2">
      <c r="A82" s="400"/>
      <c r="B82" s="397" t="s">
        <v>173</v>
      </c>
      <c r="C82" s="561"/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2"/>
      <c r="T82" s="562"/>
      <c r="U82" s="562"/>
      <c r="V82" s="562"/>
      <c r="W82" s="562"/>
      <c r="X82" s="562"/>
      <c r="Y82" s="562"/>
      <c r="Z82" s="562"/>
      <c r="AA82" s="562"/>
      <c r="AB82" s="562"/>
      <c r="AC82" s="562"/>
      <c r="AD82" s="562"/>
      <c r="AE82" s="562"/>
      <c r="AF82" s="562"/>
      <c r="AG82" s="562"/>
      <c r="AH82" s="562"/>
      <c r="AI82" s="562"/>
      <c r="AJ82" s="562"/>
      <c r="AK82" s="562"/>
      <c r="AL82" s="563"/>
      <c r="AM82" s="563"/>
      <c r="AN82" s="563"/>
      <c r="AO82" s="563"/>
      <c r="AP82" s="563"/>
      <c r="AQ82" s="563"/>
      <c r="AR82" s="563"/>
      <c r="AS82" s="563"/>
      <c r="AT82" s="446"/>
      <c r="AU82" s="446"/>
      <c r="AV82" s="446"/>
      <c r="AW82" s="446"/>
      <c r="AX82" s="446"/>
      <c r="AY82" s="446"/>
      <c r="AZ82" s="446"/>
      <c r="BA82" s="446"/>
      <c r="BB82" s="446"/>
      <c r="BC82" s="446"/>
      <c r="BD82" s="446"/>
      <c r="BE82" s="446"/>
      <c r="BF82" s="446"/>
      <c r="BG82" s="446"/>
      <c r="BH82" s="446"/>
      <c r="BI82" s="446"/>
      <c r="BJ82" s="409"/>
      <c r="BK82" s="420"/>
      <c r="BL82" s="162">
        <f>COUNTIF($U$15:$U$20,1)+COUNTIF($U$54:$U$73,1)</f>
        <v>0</v>
      </c>
      <c r="BM82" s="162">
        <f>COUNTIF($U$15:$U$20,2)+COUNTIF($U$54:$U$73,2)</f>
        <v>0</v>
      </c>
      <c r="BN82" s="162">
        <f>COUNTIF($U$15:$U$20,3)+COUNTIF($U$54:$U$73,3)</f>
        <v>0</v>
      </c>
      <c r="BO82" s="162">
        <f>COUNTIF($U$15:$U$20,4)+COUNTIF($U$54:$U$73,4)</f>
        <v>0</v>
      </c>
      <c r="BP82" s="162">
        <f>COUNTIF($U$15:$U$20,5)+COUNTIF($U$54:$U$73,5)</f>
        <v>0</v>
      </c>
      <c r="BQ82" s="162">
        <f>COUNTIF($U$15:$U$20,6)+COUNTIF($U$54:$U$73,6)</f>
        <v>0</v>
      </c>
      <c r="BR82" s="162">
        <f>COUNTIF($U$15:$U$20,7)+COUNTIF($U$54:$U$73,7)</f>
        <v>0</v>
      </c>
      <c r="BS82" s="162">
        <f>COUNTIF($U$15:$U$20,8)+COUNTIF($U$54:$U$73,8)</f>
        <v>0</v>
      </c>
      <c r="BT82" s="420"/>
      <c r="BW82" s="448"/>
      <c r="BX82" s="448"/>
      <c r="BY82" s="448"/>
      <c r="BZ82" s="448"/>
      <c r="CA82" s="448"/>
      <c r="CB82" s="448"/>
      <c r="CC82" s="448"/>
      <c r="CD82" s="448"/>
      <c r="CE82" s="406"/>
      <c r="CF82" s="407"/>
      <c r="CH82" s="448"/>
      <c r="CI82" s="448"/>
      <c r="CJ82" s="448"/>
      <c r="CK82" s="448"/>
      <c r="CL82" s="448"/>
      <c r="CM82" s="448"/>
      <c r="CN82" s="448"/>
      <c r="CO82" s="448"/>
      <c r="CP82" s="448"/>
      <c r="CQ82" s="448"/>
      <c r="CR82" s="448"/>
      <c r="CS82" s="448"/>
      <c r="CT82" s="448"/>
      <c r="DC82" s="448"/>
      <c r="DD82" s="449"/>
      <c r="DE82" s="449"/>
      <c r="DF82" s="449"/>
      <c r="DG82" s="449"/>
      <c r="DH82" s="449"/>
      <c r="DI82" s="449"/>
      <c r="DJ82" s="449"/>
      <c r="DK82" s="449"/>
      <c r="DL82" s="448"/>
      <c r="DM82" s="448"/>
      <c r="DN82" s="448"/>
      <c r="DO82" s="448"/>
      <c r="DP82" s="448"/>
      <c r="DQ82" s="448"/>
      <c r="DR82" s="448"/>
      <c r="DS82" s="448"/>
      <c r="DT82" s="448"/>
      <c r="DU82" s="448"/>
      <c r="DV82" s="448"/>
      <c r="DW82" s="448"/>
      <c r="DX82" s="448"/>
      <c r="DY82" s="448"/>
      <c r="DZ82" s="448"/>
      <c r="EA82" s="448"/>
      <c r="EB82" s="448"/>
      <c r="EC82" s="448"/>
      <c r="ED82" s="448"/>
      <c r="EE82" s="448"/>
      <c r="EF82" s="448"/>
      <c r="EG82" s="448"/>
      <c r="EH82" s="448"/>
      <c r="EI82" s="448"/>
      <c r="EJ82" s="448"/>
      <c r="EK82" s="448"/>
      <c r="EL82" s="448"/>
      <c r="EM82" s="448"/>
      <c r="EN82" s="448"/>
      <c r="EO82" s="448"/>
      <c r="EP82" s="448"/>
      <c r="EQ82" s="448"/>
      <c r="ER82" s="448"/>
      <c r="ES82" s="448"/>
      <c r="ET82" s="448"/>
      <c r="EU82" s="448"/>
      <c r="EV82" s="448"/>
      <c r="EW82" s="448"/>
      <c r="EX82" s="448"/>
      <c r="EY82" s="448"/>
      <c r="EZ82" s="448"/>
      <c r="FA82" s="448"/>
      <c r="FB82" s="448"/>
      <c r="FC82" s="448"/>
      <c r="FD82" s="448"/>
      <c r="FE82" s="448"/>
      <c r="FF82" s="448"/>
      <c r="FG82" s="448"/>
      <c r="FH82" s="448"/>
      <c r="FI82" s="448"/>
      <c r="FJ82" s="448"/>
      <c r="FK82" s="448"/>
      <c r="FL82" s="448"/>
      <c r="FM82" s="448"/>
      <c r="FN82" s="448"/>
      <c r="FO82" s="448"/>
      <c r="FP82" s="448"/>
      <c r="FQ82" s="448"/>
      <c r="FR82" s="448"/>
      <c r="FS82" s="448"/>
      <c r="FT82" s="448"/>
      <c r="FU82" s="448"/>
      <c r="FV82" s="448"/>
      <c r="FW82" s="448"/>
      <c r="FX82" s="448"/>
      <c r="FY82" s="448"/>
      <c r="FZ82" s="448"/>
      <c r="GA82" s="448"/>
      <c r="GB82" s="448"/>
      <c r="GC82" s="448"/>
      <c r="GD82" s="448"/>
      <c r="GE82" s="448"/>
      <c r="GF82" s="448"/>
      <c r="GG82" s="448"/>
      <c r="GH82" s="448"/>
      <c r="GI82" s="448"/>
      <c r="GJ82" s="448"/>
      <c r="GK82" s="448"/>
      <c r="GL82" s="448"/>
      <c r="GM82" s="448"/>
      <c r="GN82" s="448"/>
      <c r="GO82" s="448"/>
      <c r="GP82" s="448"/>
      <c r="GQ82" s="448"/>
      <c r="GR82" s="448"/>
      <c r="GS82" s="448"/>
      <c r="GT82" s="448"/>
      <c r="GU82" s="448"/>
      <c r="GV82" s="448"/>
      <c r="GW82" s="448"/>
      <c r="GX82" s="448"/>
      <c r="GY82" s="448"/>
      <c r="GZ82" s="448"/>
      <c r="HA82" s="448"/>
      <c r="HB82" s="448"/>
      <c r="HC82" s="448"/>
      <c r="HD82" s="448"/>
      <c r="HE82" s="448"/>
      <c r="HF82" s="448"/>
      <c r="HG82" s="448"/>
      <c r="HH82" s="448"/>
      <c r="HI82" s="448"/>
      <c r="HJ82" s="448"/>
      <c r="HK82" s="448"/>
      <c r="HL82" s="448"/>
      <c r="HM82" s="448"/>
      <c r="HN82" s="448"/>
      <c r="HO82" s="448"/>
      <c r="HP82" s="448"/>
      <c r="HQ82" s="448"/>
      <c r="HR82" s="448"/>
      <c r="HS82" s="448"/>
      <c r="HT82" s="448"/>
      <c r="HU82" s="448"/>
      <c r="HV82" s="448"/>
      <c r="HW82" s="448"/>
      <c r="HX82" s="448"/>
      <c r="HY82" s="448"/>
      <c r="HZ82" s="448"/>
      <c r="IA82" s="448"/>
      <c r="IB82" s="448"/>
      <c r="IC82" s="448"/>
      <c r="ID82" s="448"/>
      <c r="IE82" s="448"/>
      <c r="IF82" s="448"/>
      <c r="IG82" s="448"/>
      <c r="IH82" s="448"/>
      <c r="II82" s="448"/>
      <c r="IJ82" s="448"/>
      <c r="IK82" s="448"/>
      <c r="IL82" s="448"/>
      <c r="IM82" s="448"/>
      <c r="IN82" s="448"/>
      <c r="IO82" s="448"/>
      <c r="IP82" s="448"/>
      <c r="IQ82" s="448"/>
      <c r="IR82" s="448"/>
      <c r="IS82" s="448"/>
      <c r="IT82" s="448"/>
      <c r="IU82" s="448"/>
    </row>
    <row r="83" spans="1:255" s="411" customFormat="1" ht="13.5" customHeight="1" x14ac:dyDescent="0.2">
      <c r="A83" s="400"/>
      <c r="B83" s="414"/>
      <c r="C83" s="564" t="s">
        <v>249</v>
      </c>
      <c r="D83" s="565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565"/>
      <c r="S83" s="565"/>
      <c r="T83" s="565"/>
      <c r="U83" s="565"/>
      <c r="V83" s="565"/>
      <c r="W83" s="565"/>
      <c r="X83" s="565"/>
      <c r="Y83" s="565"/>
      <c r="Z83" s="565"/>
      <c r="AA83" s="565"/>
      <c r="AB83" s="565"/>
      <c r="AC83" s="565"/>
      <c r="AD83" s="565"/>
      <c r="AE83" s="565"/>
      <c r="AF83" s="565"/>
      <c r="AG83" s="565"/>
      <c r="AH83" s="565"/>
      <c r="AI83" s="565"/>
      <c r="AJ83" s="565"/>
      <c r="AK83" s="565"/>
      <c r="AL83" s="566"/>
      <c r="AM83" s="566"/>
      <c r="AN83" s="566"/>
      <c r="AO83" s="566"/>
      <c r="AP83" s="566"/>
      <c r="AQ83" s="566"/>
      <c r="AR83" s="566"/>
      <c r="AS83" s="566"/>
      <c r="AT83" s="401"/>
      <c r="AU83" s="401"/>
      <c r="AV83" s="401"/>
      <c r="AW83" s="401"/>
      <c r="AX83" s="401"/>
      <c r="AY83" s="401"/>
      <c r="AZ83" s="401"/>
      <c r="BA83" s="401"/>
      <c r="BB83" s="401"/>
      <c r="BC83" s="401"/>
      <c r="BD83" s="401"/>
      <c r="BE83" s="401"/>
      <c r="BF83" s="401"/>
      <c r="BG83" s="401"/>
      <c r="BH83" s="401"/>
      <c r="BI83" s="401"/>
      <c r="BJ83" s="409"/>
      <c r="BK83" s="404"/>
      <c r="BL83" s="162">
        <f>COUNTIF($V$15:$V$20,1)+COUNTIF($V$54:$V$73,1)</f>
        <v>0</v>
      </c>
      <c r="BM83" s="162">
        <f>COUNTIF($V$15:$V$20,2)+COUNTIF($V$54:$V$73,2)</f>
        <v>0</v>
      </c>
      <c r="BN83" s="162">
        <f>COUNTIF($V$15:$V$20,3)+COUNTIF($V$54:$V$73,3)</f>
        <v>0</v>
      </c>
      <c r="BO83" s="162">
        <f>COUNTIF($V$15:$V$20,4)+COUNTIF($V$54:$V$73,4)</f>
        <v>0</v>
      </c>
      <c r="BP83" s="162">
        <f>COUNTIF($V$15:$V$20,5)+COUNTIF($V$54:$V$73,5)</f>
        <v>0</v>
      </c>
      <c r="BQ83" s="162">
        <f>COUNTIF($V$15:$V$20,6)+COUNTIF($V$54:$V$73,6)</f>
        <v>0</v>
      </c>
      <c r="BR83" s="162">
        <f>COUNTIF($V$15:$V$20,7)+COUNTIF($V$54:$V$73,7)</f>
        <v>0</v>
      </c>
      <c r="BS83" s="162">
        <f>COUNTIF($V$15:$V$20,8)+COUNTIF($V$54:$V$73,8)</f>
        <v>0</v>
      </c>
      <c r="BT83" s="404"/>
      <c r="BW83" s="404"/>
      <c r="BX83" s="404"/>
      <c r="BY83" s="404"/>
      <c r="BZ83" s="404"/>
      <c r="CA83" s="404"/>
      <c r="CB83" s="404"/>
      <c r="CC83" s="404"/>
      <c r="CD83" s="404"/>
      <c r="CE83" s="412"/>
      <c r="CF83" s="413"/>
      <c r="CG83" s="404"/>
      <c r="CH83" s="404"/>
      <c r="CI83" s="404"/>
      <c r="CJ83" s="404"/>
      <c r="CK83" s="404"/>
      <c r="CL83" s="404"/>
      <c r="CM83" s="404"/>
      <c r="CN83" s="404"/>
      <c r="CO83" s="404"/>
      <c r="CP83" s="404"/>
      <c r="CQ83" s="404"/>
      <c r="CR83" s="404"/>
      <c r="CS83" s="404"/>
      <c r="CT83" s="404"/>
      <c r="DC83" s="404"/>
      <c r="DD83" s="408"/>
      <c r="DE83" s="408"/>
      <c r="DF83" s="408"/>
      <c r="DG83" s="408"/>
      <c r="DH83" s="408"/>
      <c r="DI83" s="408"/>
      <c r="DJ83" s="408"/>
      <c r="DK83" s="408"/>
      <c r="DL83" s="404"/>
      <c r="DM83" s="404"/>
      <c r="DN83" s="404"/>
      <c r="DO83" s="404"/>
      <c r="DP83" s="404"/>
      <c r="DQ83" s="404"/>
      <c r="DR83" s="404"/>
      <c r="DS83" s="404"/>
      <c r="DT83" s="404"/>
      <c r="DU83" s="404"/>
      <c r="DV83" s="404"/>
      <c r="DW83" s="404"/>
      <c r="DX83" s="404"/>
      <c r="DY83" s="404"/>
      <c r="DZ83" s="404"/>
      <c r="EA83" s="404"/>
      <c r="EB83" s="404"/>
      <c r="EC83" s="404"/>
      <c r="ED83" s="404"/>
      <c r="EE83" s="404"/>
      <c r="EF83" s="404"/>
      <c r="EG83" s="404"/>
      <c r="EH83" s="404"/>
      <c r="EI83" s="404"/>
      <c r="EJ83" s="404"/>
      <c r="EK83" s="404"/>
      <c r="EL83" s="404"/>
      <c r="EM83" s="404"/>
      <c r="EN83" s="404"/>
      <c r="EO83" s="404"/>
      <c r="EP83" s="404"/>
      <c r="EQ83" s="404"/>
      <c r="ER83" s="404"/>
      <c r="ES83" s="404"/>
      <c r="ET83" s="404"/>
      <c r="EU83" s="404"/>
      <c r="EV83" s="404"/>
      <c r="EW83" s="404"/>
      <c r="EX83" s="404"/>
      <c r="EY83" s="404"/>
      <c r="EZ83" s="404"/>
      <c r="FA83" s="404"/>
      <c r="FB83" s="404"/>
      <c r="FC83" s="404"/>
      <c r="FD83" s="404"/>
      <c r="FE83" s="404"/>
      <c r="FF83" s="404"/>
      <c r="FG83" s="404"/>
      <c r="FH83" s="404"/>
      <c r="FI83" s="404"/>
      <c r="FJ83" s="404"/>
      <c r="FK83" s="404"/>
      <c r="FL83" s="404"/>
      <c r="FM83" s="404"/>
      <c r="FN83" s="404"/>
      <c r="FO83" s="404"/>
      <c r="FP83" s="404"/>
      <c r="FQ83" s="404"/>
      <c r="FR83" s="404"/>
      <c r="FS83" s="404"/>
      <c r="FT83" s="404"/>
      <c r="FU83" s="404"/>
      <c r="FV83" s="404"/>
      <c r="FW83" s="404"/>
      <c r="FX83" s="404"/>
      <c r="FY83" s="404"/>
      <c r="FZ83" s="404"/>
      <c r="GA83" s="404"/>
      <c r="GB83" s="404"/>
      <c r="GC83" s="404"/>
      <c r="GD83" s="404"/>
      <c r="GE83" s="404"/>
      <c r="GF83" s="404"/>
      <c r="GG83" s="404"/>
      <c r="GH83" s="404"/>
      <c r="GI83" s="404"/>
      <c r="GJ83" s="404"/>
      <c r="GK83" s="404"/>
      <c r="GL83" s="404"/>
      <c r="GM83" s="404"/>
      <c r="GN83" s="404"/>
      <c r="GO83" s="404"/>
      <c r="GP83" s="404"/>
      <c r="GQ83" s="404"/>
      <c r="GR83" s="404"/>
      <c r="GS83" s="404"/>
      <c r="GT83" s="404"/>
      <c r="GU83" s="404"/>
      <c r="GV83" s="404"/>
      <c r="GW83" s="404"/>
      <c r="GX83" s="404"/>
      <c r="GY83" s="404"/>
      <c r="GZ83" s="404"/>
      <c r="HA83" s="404"/>
      <c r="HB83" s="404"/>
      <c r="HC83" s="404"/>
      <c r="HD83" s="404"/>
      <c r="HE83" s="404"/>
      <c r="HF83" s="404"/>
      <c r="HG83" s="404"/>
      <c r="HH83" s="404"/>
      <c r="HI83" s="404"/>
      <c r="HJ83" s="404"/>
      <c r="HK83" s="404"/>
      <c r="HL83" s="404"/>
      <c r="HM83" s="404"/>
      <c r="HN83" s="404"/>
      <c r="HO83" s="404"/>
      <c r="HP83" s="404"/>
      <c r="HQ83" s="404"/>
      <c r="HR83" s="404"/>
      <c r="HS83" s="404"/>
      <c r="HT83" s="404"/>
      <c r="HU83" s="404"/>
      <c r="HV83" s="404"/>
      <c r="HW83" s="404"/>
      <c r="HX83" s="404"/>
      <c r="HY83" s="404"/>
      <c r="HZ83" s="404"/>
      <c r="IA83" s="404"/>
      <c r="IB83" s="404"/>
      <c r="IC83" s="404"/>
      <c r="ID83" s="404"/>
      <c r="IE83" s="404"/>
      <c r="IF83" s="404"/>
      <c r="IG83" s="404"/>
      <c r="IH83" s="404"/>
      <c r="II83" s="404"/>
      <c r="IJ83" s="404"/>
      <c r="IK83" s="404"/>
      <c r="IL83" s="404"/>
      <c r="IM83" s="404"/>
      <c r="IN83" s="404"/>
      <c r="IO83" s="404"/>
      <c r="IP83" s="404"/>
      <c r="IQ83" s="404"/>
      <c r="IR83" s="404"/>
      <c r="IS83" s="404"/>
      <c r="IT83" s="404"/>
      <c r="IU83" s="404"/>
    </row>
    <row r="84" spans="1:255" s="405" customFormat="1" ht="13.5" customHeight="1" x14ac:dyDescent="0.2">
      <c r="A84" s="400"/>
      <c r="B84" s="415" t="s">
        <v>250</v>
      </c>
      <c r="C84" s="568"/>
      <c r="D84" s="568"/>
      <c r="E84" s="568"/>
      <c r="F84" s="568"/>
      <c r="G84" s="568"/>
      <c r="H84" s="568"/>
      <c r="I84" s="450"/>
      <c r="J84" s="558"/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558"/>
      <c r="V84" s="558"/>
      <c r="W84" s="558"/>
      <c r="X84" s="556"/>
      <c r="Y84" s="556"/>
      <c r="Z84" s="556"/>
      <c r="AA84" s="556"/>
      <c r="AB84" s="451"/>
      <c r="AC84" s="451"/>
      <c r="AD84" s="418" t="s">
        <v>174</v>
      </c>
      <c r="AE84" s="452"/>
      <c r="AF84" s="569"/>
      <c r="AG84" s="570"/>
      <c r="AH84" s="570"/>
      <c r="AI84" s="570"/>
      <c r="AJ84" s="570"/>
      <c r="AK84" s="570"/>
      <c r="AL84" s="570"/>
      <c r="AM84" s="570"/>
      <c r="AN84" s="570"/>
      <c r="AO84" s="570"/>
      <c r="AP84" s="570"/>
      <c r="AQ84" s="571"/>
      <c r="AR84" s="571"/>
      <c r="AS84" s="571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09"/>
      <c r="BK84" s="448"/>
      <c r="BL84" s="162">
        <f>COUNTIF($W$15:$W$20,1)+COUNTIF($W$54:$W$73,1)</f>
        <v>0</v>
      </c>
      <c r="BM84" s="162">
        <f>COUNTIF($W$15:$W$20,2)+COUNTIF($W$54:$W$73,2)</f>
        <v>0</v>
      </c>
      <c r="BN84" s="162">
        <f>COUNTIF($W$15:$W$20,3)+COUNTIF($W$54:$W$73,3)</f>
        <v>0</v>
      </c>
      <c r="BO84" s="162">
        <f>COUNTIF($W$15:$W$20,4)+COUNTIF($W$54:$W$73,4)</f>
        <v>0</v>
      </c>
      <c r="BP84" s="162">
        <f>COUNTIF($W$15:$W$20,5)+COUNTIF($W$54:$W$73,5)</f>
        <v>0</v>
      </c>
      <c r="BQ84" s="162">
        <f>COUNTIF($W$15:$W$20,6)+COUNTIF($W$54:$W$73,6)</f>
        <v>0</v>
      </c>
      <c r="BR84" s="162">
        <f>COUNTIF($W$15:$W$20,7)+COUNTIF($W$54:$W$73,7)</f>
        <v>0</v>
      </c>
      <c r="BS84" s="162">
        <f>COUNTIF($W$15:$W$20,8)+COUNTIF($W$54:$W$73,8)</f>
        <v>0</v>
      </c>
      <c r="BT84" s="420"/>
      <c r="BU84" s="420"/>
      <c r="BV84" s="420"/>
      <c r="BW84" s="448"/>
      <c r="BX84" s="448"/>
      <c r="BY84" s="448"/>
      <c r="BZ84" s="448"/>
      <c r="CA84" s="448"/>
      <c r="CB84" s="448"/>
      <c r="CC84" s="448"/>
      <c r="CD84" s="448"/>
      <c r="CE84" s="421"/>
      <c r="CF84" s="422"/>
      <c r="CH84" s="448"/>
      <c r="CI84" s="448"/>
      <c r="CJ84" s="448"/>
      <c r="CK84" s="448"/>
      <c r="CL84" s="448"/>
      <c r="CM84" s="448"/>
      <c r="CN84" s="448"/>
      <c r="CO84" s="448"/>
      <c r="CP84" s="448"/>
      <c r="CQ84" s="448"/>
      <c r="CR84" s="448"/>
      <c r="CS84" s="448"/>
      <c r="CT84" s="448"/>
      <c r="DC84" s="448"/>
      <c r="DD84" s="448"/>
      <c r="DE84" s="448"/>
      <c r="DF84" s="448"/>
      <c r="DG84" s="448"/>
      <c r="DH84" s="448"/>
      <c r="DI84" s="448"/>
      <c r="DJ84" s="448"/>
      <c r="DK84" s="448"/>
      <c r="DL84" s="448"/>
      <c r="DM84" s="448"/>
      <c r="DN84" s="448"/>
      <c r="DO84" s="448"/>
      <c r="DP84" s="448"/>
      <c r="DQ84" s="448"/>
      <c r="DR84" s="448"/>
      <c r="DS84" s="448"/>
      <c r="DT84" s="448"/>
      <c r="DU84" s="448"/>
      <c r="DV84" s="448"/>
      <c r="DW84" s="448"/>
      <c r="DX84" s="448"/>
      <c r="DY84" s="448"/>
      <c r="DZ84" s="448"/>
      <c r="EA84" s="448"/>
      <c r="EB84" s="448"/>
      <c r="EC84" s="448"/>
      <c r="ED84" s="448"/>
      <c r="EE84" s="448"/>
      <c r="EF84" s="448"/>
      <c r="EG84" s="448"/>
      <c r="EH84" s="448"/>
      <c r="EI84" s="448"/>
      <c r="EJ84" s="448"/>
      <c r="EK84" s="448"/>
      <c r="EL84" s="448"/>
      <c r="EM84" s="448"/>
      <c r="EN84" s="448"/>
      <c r="EO84" s="448"/>
      <c r="EP84" s="448"/>
      <c r="EQ84" s="448"/>
      <c r="ER84" s="448"/>
      <c r="ES84" s="448"/>
      <c r="ET84" s="448"/>
      <c r="EU84" s="448"/>
      <c r="EV84" s="448"/>
      <c r="EW84" s="448"/>
      <c r="EX84" s="448"/>
      <c r="EY84" s="448"/>
      <c r="EZ84" s="448"/>
      <c r="FA84" s="448"/>
      <c r="FB84" s="448"/>
      <c r="FC84" s="448"/>
      <c r="FD84" s="448"/>
      <c r="FE84" s="448"/>
      <c r="FF84" s="448"/>
      <c r="FG84" s="448"/>
      <c r="FH84" s="448"/>
      <c r="FI84" s="448"/>
      <c r="FJ84" s="448"/>
      <c r="FK84" s="448"/>
      <c r="FL84" s="448"/>
      <c r="FM84" s="448"/>
      <c r="FN84" s="448"/>
      <c r="FO84" s="448"/>
      <c r="FP84" s="448"/>
      <c r="FQ84" s="448"/>
      <c r="FR84" s="448"/>
      <c r="FS84" s="448"/>
      <c r="FT84" s="448"/>
      <c r="FU84" s="448"/>
      <c r="FV84" s="448"/>
      <c r="FW84" s="448"/>
      <c r="FX84" s="448"/>
      <c r="FY84" s="448"/>
      <c r="FZ84" s="448"/>
      <c r="GA84" s="448"/>
      <c r="GB84" s="448"/>
      <c r="GC84" s="448"/>
      <c r="GD84" s="448"/>
      <c r="GE84" s="448"/>
      <c r="GF84" s="448"/>
      <c r="GG84" s="448"/>
      <c r="GH84" s="448"/>
      <c r="GI84" s="448"/>
      <c r="GJ84" s="448"/>
      <c r="GK84" s="448"/>
      <c r="GL84" s="448"/>
      <c r="GM84" s="448"/>
      <c r="GN84" s="448"/>
      <c r="GO84" s="448"/>
      <c r="GP84" s="448"/>
      <c r="GQ84" s="448"/>
      <c r="GR84" s="448"/>
      <c r="GS84" s="448"/>
      <c r="GT84" s="448"/>
      <c r="GU84" s="448"/>
      <c r="GV84" s="448"/>
      <c r="GW84" s="448"/>
      <c r="GX84" s="448"/>
      <c r="GY84" s="448"/>
      <c r="GZ84" s="448"/>
      <c r="HA84" s="448"/>
      <c r="HB84" s="448"/>
      <c r="HC84" s="448"/>
      <c r="HD84" s="448"/>
      <c r="HE84" s="448"/>
      <c r="HF84" s="448"/>
      <c r="HG84" s="448"/>
      <c r="HH84" s="448"/>
      <c r="HI84" s="448"/>
      <c r="HJ84" s="448"/>
      <c r="HK84" s="448"/>
      <c r="HL84" s="448"/>
      <c r="HM84" s="448"/>
      <c r="HN84" s="448"/>
      <c r="HO84" s="448"/>
      <c r="HP84" s="448"/>
      <c r="HQ84" s="448"/>
      <c r="HR84" s="448"/>
      <c r="HS84" s="448"/>
      <c r="HT84" s="448"/>
      <c r="HU84" s="448"/>
      <c r="HV84" s="448"/>
      <c r="HW84" s="448"/>
      <c r="HX84" s="448"/>
      <c r="HY84" s="448"/>
      <c r="HZ84" s="448"/>
      <c r="IA84" s="448"/>
      <c r="IB84" s="448"/>
      <c r="IC84" s="448"/>
      <c r="ID84" s="448"/>
      <c r="IE84" s="448"/>
      <c r="IF84" s="448"/>
      <c r="IG84" s="448"/>
      <c r="IH84" s="448"/>
      <c r="II84" s="448"/>
      <c r="IJ84" s="448"/>
      <c r="IK84" s="448"/>
      <c r="IL84" s="448"/>
      <c r="IM84" s="448"/>
      <c r="IN84" s="448"/>
      <c r="IO84" s="448"/>
      <c r="IP84" s="448"/>
      <c r="IQ84" s="448"/>
      <c r="IR84" s="448"/>
      <c r="IS84" s="448"/>
      <c r="IT84" s="448"/>
      <c r="IU84" s="448"/>
    </row>
    <row r="85" spans="1:255" s="424" customFormat="1" ht="13.5" customHeight="1" x14ac:dyDescent="0.2">
      <c r="A85" s="400"/>
      <c r="B85" s="423"/>
      <c r="C85" s="559" t="s">
        <v>201</v>
      </c>
      <c r="D85" s="559"/>
      <c r="E85" s="559"/>
      <c r="F85" s="559"/>
      <c r="G85" s="559"/>
      <c r="H85" s="560"/>
      <c r="J85" s="559" t="s">
        <v>175</v>
      </c>
      <c r="K85" s="559"/>
      <c r="L85" s="559"/>
      <c r="M85" s="559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60"/>
      <c r="Y85" s="560"/>
      <c r="Z85" s="560"/>
      <c r="AA85" s="560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6"/>
      <c r="BK85" s="427" t="s">
        <v>27</v>
      </c>
      <c r="BL85" s="428">
        <f t="shared" ref="BL85:BS85" ca="1" si="451">SUM(BL80:BL84)+BW$85</f>
        <v>0</v>
      </c>
      <c r="BM85" s="428">
        <f t="shared" ca="1" si="451"/>
        <v>0</v>
      </c>
      <c r="BN85" s="428">
        <f t="shared" ca="1" si="451"/>
        <v>0</v>
      </c>
      <c r="BO85" s="428">
        <f t="shared" ca="1" si="451"/>
        <v>0</v>
      </c>
      <c r="BP85" s="428">
        <f t="shared" ca="1" si="451"/>
        <v>0</v>
      </c>
      <c r="BQ85" s="428">
        <f t="shared" ca="1" si="451"/>
        <v>0</v>
      </c>
      <c r="BR85" s="428">
        <f t="shared" ca="1" si="451"/>
        <v>0</v>
      </c>
      <c r="BS85" s="428">
        <f t="shared" ca="1" si="451"/>
        <v>0</v>
      </c>
      <c r="BT85" s="420"/>
      <c r="BU85" s="405"/>
      <c r="BV85" s="405"/>
      <c r="BW85" s="429">
        <f t="shared" ref="BW85:CD85" ca="1" si="452">INDIRECT(ADDRESS(287+9*($BK$78-1),COLUMN(BW85),1,1))</f>
        <v>0</v>
      </c>
      <c r="BX85" s="429">
        <f t="shared" ca="1" si="452"/>
        <v>0</v>
      </c>
      <c r="BY85" s="429">
        <f t="shared" ca="1" si="452"/>
        <v>0</v>
      </c>
      <c r="BZ85" s="429">
        <f t="shared" ca="1" si="452"/>
        <v>0</v>
      </c>
      <c r="CA85" s="429">
        <f t="shared" ca="1" si="452"/>
        <v>0</v>
      </c>
      <c r="CB85" s="429">
        <f t="shared" ca="1" si="452"/>
        <v>0</v>
      </c>
      <c r="CC85" s="429">
        <f t="shared" ca="1" si="452"/>
        <v>0</v>
      </c>
      <c r="CD85" s="429">
        <f t="shared" ca="1" si="452"/>
        <v>0</v>
      </c>
      <c r="CE85" s="406"/>
      <c r="CF85" s="407"/>
      <c r="CG85" s="405"/>
      <c r="CH85" s="404"/>
      <c r="CI85" s="404"/>
      <c r="CJ85" s="404"/>
      <c r="CK85" s="404"/>
      <c r="CL85" s="404"/>
      <c r="CM85" s="404"/>
      <c r="CN85" s="404"/>
      <c r="CO85" s="404"/>
      <c r="CP85" s="404"/>
      <c r="CQ85" s="404"/>
      <c r="CR85" s="404"/>
      <c r="CS85" s="404"/>
      <c r="CT85" s="404"/>
      <c r="DC85" s="404"/>
      <c r="DD85" s="404"/>
      <c r="DE85" s="404"/>
      <c r="DF85" s="404"/>
      <c r="DG85" s="404"/>
      <c r="DH85" s="404"/>
      <c r="DI85" s="404"/>
      <c r="DJ85" s="404"/>
      <c r="DK85" s="404"/>
      <c r="DL85" s="404"/>
      <c r="DM85" s="404"/>
      <c r="DN85" s="404"/>
      <c r="DO85" s="404"/>
      <c r="DP85" s="404"/>
      <c r="DQ85" s="404"/>
      <c r="DR85" s="404"/>
      <c r="DS85" s="404"/>
      <c r="DT85" s="404"/>
    </row>
    <row r="86" spans="1:255" s="405" customFormat="1" ht="13.5" customHeight="1" x14ac:dyDescent="0.2">
      <c r="A86" s="430"/>
      <c r="B86" s="415" t="s">
        <v>176</v>
      </c>
      <c r="C86" s="567"/>
      <c r="D86" s="568"/>
      <c r="E86" s="568"/>
      <c r="F86" s="568"/>
      <c r="G86" s="568"/>
      <c r="H86" s="568"/>
      <c r="I86" s="453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6"/>
      <c r="Y86" s="556"/>
      <c r="Z86" s="556"/>
      <c r="AA86" s="556"/>
      <c r="AB86" s="453"/>
      <c r="AC86" s="453"/>
      <c r="AD86" s="555" t="s">
        <v>197</v>
      </c>
      <c r="AE86" s="556"/>
      <c r="AF86" s="556"/>
      <c r="AG86" s="556"/>
      <c r="AH86" s="556"/>
      <c r="AI86" s="556"/>
      <c r="AJ86" s="556"/>
      <c r="AK86" s="556"/>
      <c r="AL86" s="556"/>
      <c r="AM86" s="556"/>
      <c r="AN86" s="556"/>
      <c r="AO86" s="556"/>
      <c r="AP86" s="556"/>
      <c r="AQ86" s="556"/>
      <c r="AR86" s="556"/>
      <c r="AS86" s="557"/>
      <c r="AT86" s="455"/>
      <c r="AU86" s="455"/>
      <c r="AV86" s="455"/>
      <c r="AW86" s="454"/>
      <c r="AX86" s="455"/>
      <c r="AY86" s="455"/>
      <c r="AZ86" s="455"/>
      <c r="BA86" s="454"/>
      <c r="BB86" s="455"/>
      <c r="BC86" s="455"/>
      <c r="BD86" s="455"/>
      <c r="BE86" s="454"/>
      <c r="BF86" s="455"/>
      <c r="BG86" s="455"/>
      <c r="BH86" s="455"/>
      <c r="BI86" s="454"/>
      <c r="BJ86" s="433"/>
      <c r="BK86" s="448"/>
      <c r="BL86" s="448"/>
      <c r="BM86" s="448"/>
      <c r="BN86" s="448"/>
      <c r="BO86" s="448"/>
      <c r="BP86" s="448"/>
      <c r="BQ86" s="448"/>
      <c r="BR86" s="448"/>
      <c r="BS86" s="448"/>
      <c r="BT86" s="420"/>
      <c r="BW86" s="448"/>
      <c r="BX86" s="448"/>
      <c r="BY86" s="448"/>
      <c r="BZ86" s="448"/>
      <c r="CA86" s="448"/>
      <c r="CB86" s="448"/>
      <c r="CC86" s="448"/>
      <c r="CD86" s="448"/>
      <c r="CE86" s="406"/>
      <c r="CF86" s="407"/>
      <c r="CH86" s="448"/>
      <c r="CI86" s="448"/>
      <c r="CJ86" s="448"/>
      <c r="CK86" s="448"/>
      <c r="CL86" s="448"/>
      <c r="CM86" s="448"/>
      <c r="CN86" s="448"/>
      <c r="CO86" s="448"/>
      <c r="CP86" s="448"/>
      <c r="CQ86" s="448"/>
      <c r="CR86" s="448"/>
      <c r="CS86" s="448"/>
      <c r="CT86" s="448"/>
      <c r="DC86" s="448"/>
      <c r="DL86" s="448"/>
      <c r="DM86" s="448"/>
      <c r="DN86" s="448"/>
      <c r="DO86" s="448"/>
      <c r="DP86" s="448"/>
      <c r="DQ86" s="448"/>
      <c r="DR86" s="448"/>
      <c r="DS86" s="448"/>
      <c r="DT86" s="448"/>
    </row>
    <row r="87" spans="1:255" s="411" customFormat="1" ht="13.5" customHeight="1" x14ac:dyDescent="0.2">
      <c r="A87" s="434"/>
      <c r="B87" s="252"/>
      <c r="C87" s="559" t="s">
        <v>201</v>
      </c>
      <c r="D87" s="559"/>
      <c r="E87" s="559"/>
      <c r="F87" s="559"/>
      <c r="G87" s="559"/>
      <c r="H87" s="560"/>
      <c r="I87" s="416"/>
      <c r="J87" s="559" t="s">
        <v>175</v>
      </c>
      <c r="K87" s="559"/>
      <c r="L87" s="559"/>
      <c r="M87" s="559"/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60"/>
      <c r="Y87" s="560"/>
      <c r="Z87" s="560"/>
      <c r="AA87" s="560"/>
      <c r="AB87" s="414"/>
      <c r="AC87" s="414"/>
      <c r="AD87" s="419"/>
      <c r="AE87" s="419"/>
      <c r="AF87" s="419"/>
      <c r="AG87" s="419"/>
      <c r="AH87" s="419"/>
      <c r="AI87" s="419"/>
      <c r="AJ87" s="419"/>
      <c r="AK87" s="419"/>
      <c r="AL87" s="419"/>
      <c r="AM87" s="419"/>
      <c r="AN87" s="419"/>
      <c r="AO87" s="419"/>
      <c r="AP87" s="432"/>
      <c r="AQ87" s="432"/>
      <c r="AR87" s="432"/>
      <c r="AS87" s="431"/>
      <c r="AT87" s="432"/>
      <c r="AU87" s="432"/>
      <c r="AV87" s="432"/>
      <c r="AW87" s="431"/>
      <c r="AX87" s="432"/>
      <c r="AY87" s="432"/>
      <c r="AZ87" s="432"/>
      <c r="BA87" s="431"/>
      <c r="BB87" s="432"/>
      <c r="BC87" s="432"/>
      <c r="BD87" s="432"/>
      <c r="BE87" s="431"/>
      <c r="BF87" s="432"/>
      <c r="BG87" s="432"/>
      <c r="BH87" s="432"/>
      <c r="BI87" s="431"/>
      <c r="BJ87" s="435"/>
      <c r="BK87" s="404"/>
      <c r="BL87" s="404"/>
      <c r="BM87" s="404"/>
      <c r="BN87" s="404"/>
      <c r="BO87" s="404"/>
      <c r="BP87" s="404"/>
      <c r="BQ87" s="404"/>
      <c r="BR87" s="404"/>
      <c r="BS87" s="404"/>
      <c r="BT87" s="410"/>
      <c r="BW87" s="404"/>
      <c r="BX87" s="404"/>
      <c r="BY87" s="404"/>
      <c r="BZ87" s="404"/>
      <c r="CA87" s="404"/>
      <c r="CB87" s="404"/>
      <c r="CC87" s="404"/>
      <c r="CD87" s="404"/>
      <c r="CE87" s="412"/>
      <c r="CF87" s="413"/>
      <c r="CH87" s="404"/>
      <c r="CI87" s="404"/>
      <c r="CJ87" s="404"/>
      <c r="CK87" s="404"/>
      <c r="CL87" s="404"/>
      <c r="CM87" s="404"/>
      <c r="CN87" s="404"/>
      <c r="CO87" s="404"/>
      <c r="CP87" s="404"/>
      <c r="CQ87" s="404"/>
      <c r="CR87" s="404"/>
      <c r="CS87" s="404"/>
      <c r="CT87" s="404"/>
      <c r="DC87" s="404"/>
      <c r="DD87" s="436"/>
      <c r="DE87" s="436"/>
      <c r="DF87" s="436"/>
      <c r="DG87" s="436"/>
      <c r="DH87" s="436"/>
      <c r="DI87" s="436"/>
      <c r="DJ87" s="436"/>
      <c r="DK87" s="436"/>
      <c r="DL87" s="404"/>
      <c r="DM87" s="404"/>
      <c r="DN87" s="404"/>
      <c r="DO87" s="404"/>
      <c r="DP87" s="404"/>
      <c r="DQ87" s="404"/>
      <c r="DR87" s="404"/>
      <c r="DS87" s="404"/>
      <c r="DT87" s="404"/>
    </row>
    <row r="88" spans="1:255" s="405" customFormat="1" ht="13.5" customHeight="1" x14ac:dyDescent="0.2">
      <c r="A88" s="456"/>
      <c r="B88" s="234" t="s">
        <v>177</v>
      </c>
      <c r="C88" s="444"/>
      <c r="D88" s="416"/>
      <c r="E88" s="416"/>
      <c r="F88" s="416"/>
      <c r="G88" s="416"/>
      <c r="H88" s="416"/>
      <c r="I88" s="457"/>
      <c r="J88" s="434"/>
      <c r="K88" s="434"/>
      <c r="L88" s="434"/>
      <c r="M88" s="434"/>
      <c r="N88" s="458"/>
      <c r="O88" s="508"/>
      <c r="P88" s="508"/>
      <c r="Q88" s="508"/>
      <c r="R88" s="508"/>
      <c r="S88" s="508"/>
      <c r="T88" s="508"/>
      <c r="U88" s="508"/>
      <c r="W88" s="252" t="s">
        <v>199</v>
      </c>
      <c r="X88" s="457"/>
      <c r="Y88" s="457"/>
      <c r="Z88" s="457"/>
      <c r="AA88" s="452"/>
      <c r="AB88" s="452"/>
      <c r="AC88" s="452"/>
      <c r="AD88" s="452"/>
      <c r="AE88" s="452"/>
      <c r="AF88" s="452"/>
      <c r="AG88" s="452"/>
      <c r="AH88" s="452"/>
      <c r="AL88" s="452"/>
      <c r="AN88" s="452"/>
      <c r="AO88" s="451"/>
      <c r="AP88" s="451"/>
      <c r="AQ88" s="452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35"/>
      <c r="BK88" s="448"/>
      <c r="BL88" s="448"/>
      <c r="BM88" s="448"/>
      <c r="BN88" s="448"/>
      <c r="BO88" s="448"/>
      <c r="BP88" s="448"/>
      <c r="BQ88" s="448"/>
      <c r="BR88" s="448"/>
      <c r="BS88" s="448"/>
      <c r="BT88" s="420"/>
      <c r="BU88" s="420"/>
      <c r="BV88" s="420"/>
      <c r="BW88" s="448"/>
      <c r="BX88" s="448"/>
      <c r="BY88" s="448"/>
      <c r="BZ88" s="448"/>
      <c r="CA88" s="448"/>
      <c r="CB88" s="448"/>
      <c r="CC88" s="448"/>
      <c r="CD88" s="448"/>
      <c r="CE88" s="421"/>
      <c r="CF88" s="422"/>
      <c r="CH88" s="448"/>
      <c r="CI88" s="448"/>
      <c r="CJ88" s="448"/>
      <c r="CK88" s="448"/>
      <c r="CL88" s="448"/>
      <c r="CM88" s="448"/>
      <c r="CN88" s="448"/>
      <c r="CO88" s="448"/>
      <c r="CP88" s="448"/>
      <c r="CQ88" s="448"/>
      <c r="CR88" s="448"/>
      <c r="CS88" s="448"/>
      <c r="CT88" s="448"/>
      <c r="DC88" s="448"/>
      <c r="DD88" s="459"/>
      <c r="DE88" s="459"/>
      <c r="DF88" s="459"/>
      <c r="DG88" s="459"/>
      <c r="DH88" s="459"/>
      <c r="DI88" s="459"/>
      <c r="DJ88" s="459"/>
      <c r="DK88" s="459"/>
      <c r="DL88" s="448"/>
      <c r="DM88" s="448"/>
      <c r="DN88" s="448"/>
      <c r="DO88" s="448"/>
      <c r="DP88" s="448"/>
      <c r="DQ88" s="448"/>
      <c r="DR88" s="448"/>
      <c r="DS88" s="448"/>
      <c r="DT88" s="448"/>
    </row>
    <row r="89" spans="1:255" s="437" customFormat="1" ht="13.5" customHeight="1" x14ac:dyDescent="0.2">
      <c r="A89" s="155"/>
      <c r="B89" s="423"/>
      <c r="C89" s="444"/>
      <c r="D89" s="416"/>
      <c r="E89" s="416"/>
      <c r="F89" s="416"/>
      <c r="G89" s="416"/>
      <c r="H89" s="416"/>
      <c r="I89" s="434"/>
      <c r="J89" s="434"/>
      <c r="K89" s="434"/>
      <c r="L89" s="434"/>
      <c r="M89" s="434"/>
      <c r="N89" s="506"/>
      <c r="O89" s="507"/>
      <c r="P89" s="507"/>
      <c r="Q89" s="509" t="s">
        <v>201</v>
      </c>
      <c r="R89" s="510"/>
      <c r="S89" s="510"/>
      <c r="T89" s="510"/>
      <c r="U89" s="510"/>
      <c r="AL89" s="419"/>
      <c r="AM89" s="419"/>
      <c r="AN89" s="419"/>
      <c r="AO89" s="419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438"/>
      <c r="BK89" s="439"/>
      <c r="BL89" s="439"/>
      <c r="BM89" s="439"/>
      <c r="BN89" s="439"/>
      <c r="BO89" s="439"/>
      <c r="BP89" s="439"/>
      <c r="BQ89" s="439"/>
      <c r="BR89" s="439"/>
      <c r="BS89" s="439"/>
      <c r="BT89" s="440"/>
      <c r="BU89" s="441"/>
      <c r="BV89" s="441"/>
      <c r="BW89" s="439"/>
      <c r="BX89" s="439"/>
      <c r="BY89" s="439"/>
      <c r="BZ89" s="439"/>
      <c r="CA89" s="439"/>
      <c r="CB89" s="439"/>
      <c r="CC89" s="439"/>
      <c r="CD89" s="439"/>
      <c r="CE89" s="442"/>
      <c r="CF89" s="443"/>
      <c r="CG89" s="441"/>
      <c r="CH89" s="439"/>
      <c r="CI89" s="439"/>
      <c r="CJ89" s="439"/>
      <c r="CK89" s="439"/>
      <c r="CL89" s="439"/>
      <c r="CM89" s="439"/>
      <c r="CN89" s="439"/>
      <c r="CO89" s="439"/>
      <c r="CP89" s="439"/>
      <c r="CQ89" s="439"/>
      <c r="CR89" s="439"/>
      <c r="CS89" s="439"/>
      <c r="CT89" s="439"/>
      <c r="DC89" s="439"/>
      <c r="DD89" s="414"/>
      <c r="DE89" s="414"/>
      <c r="DF89" s="414"/>
      <c r="DG89" s="414"/>
      <c r="DH89" s="414"/>
      <c r="DI89" s="414"/>
      <c r="DJ89" s="414"/>
      <c r="DK89" s="414"/>
      <c r="DL89" s="439"/>
      <c r="DM89" s="439"/>
      <c r="DN89" s="439"/>
      <c r="DO89" s="439"/>
      <c r="DP89" s="439"/>
      <c r="DQ89" s="439"/>
      <c r="DR89" s="439"/>
      <c r="DS89" s="439"/>
      <c r="DT89" s="439"/>
    </row>
    <row r="90" spans="1:255" s="411" customFormat="1" ht="13.5" customHeight="1" x14ac:dyDescent="0.2">
      <c r="A90" s="434"/>
      <c r="B90" s="423"/>
      <c r="C90" s="444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7"/>
      <c r="Y90" s="417"/>
      <c r="Z90" s="417"/>
      <c r="AA90" s="417"/>
      <c r="AB90" s="417"/>
      <c r="AC90" s="417"/>
      <c r="AD90" s="417"/>
      <c r="AE90" s="417"/>
      <c r="AF90" s="417"/>
      <c r="AG90" s="417"/>
      <c r="AH90" s="417"/>
      <c r="AI90" s="417"/>
      <c r="AJ90" s="417"/>
      <c r="AK90" s="417"/>
      <c r="AL90" s="419"/>
      <c r="AM90" s="419"/>
      <c r="AN90" s="419"/>
      <c r="AO90" s="419"/>
      <c r="AP90" s="419"/>
      <c r="AQ90" s="419"/>
      <c r="AR90" s="419"/>
      <c r="AS90" s="419"/>
      <c r="AT90" s="419"/>
      <c r="AU90" s="419"/>
      <c r="AV90" s="419"/>
      <c r="AW90" s="419"/>
      <c r="AX90" s="419"/>
      <c r="AY90" s="419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35"/>
      <c r="BK90" s="404"/>
      <c r="BL90" s="404"/>
      <c r="BM90" s="404"/>
      <c r="BN90" s="404"/>
      <c r="BO90" s="404"/>
      <c r="BP90" s="404"/>
      <c r="BQ90" s="404"/>
      <c r="BR90" s="404"/>
      <c r="BS90" s="404"/>
      <c r="BT90" s="420"/>
      <c r="BU90" s="405"/>
      <c r="BV90" s="405"/>
      <c r="BW90" s="404"/>
      <c r="BX90" s="404"/>
      <c r="BY90" s="404"/>
      <c r="BZ90" s="404"/>
      <c r="CA90" s="404"/>
      <c r="CB90" s="404"/>
      <c r="CC90" s="404"/>
      <c r="CD90" s="404"/>
      <c r="CE90" s="406"/>
      <c r="CF90" s="407"/>
      <c r="CG90" s="405"/>
      <c r="CH90" s="404"/>
      <c r="CI90" s="404"/>
      <c r="CJ90" s="404"/>
      <c r="CK90" s="404"/>
      <c r="CL90" s="404"/>
      <c r="CM90" s="404"/>
      <c r="CN90" s="404"/>
      <c r="CO90" s="404"/>
      <c r="CP90" s="404"/>
      <c r="CQ90" s="404"/>
      <c r="CR90" s="404"/>
      <c r="CS90" s="404"/>
      <c r="CT90" s="404"/>
      <c r="DC90" s="404"/>
      <c r="DD90" s="436"/>
      <c r="DE90" s="436"/>
      <c r="DF90" s="436"/>
      <c r="DG90" s="436"/>
      <c r="DH90" s="436"/>
      <c r="DI90" s="436"/>
      <c r="DJ90" s="436"/>
      <c r="DK90" s="436"/>
      <c r="DL90" s="404"/>
      <c r="DM90" s="404"/>
      <c r="DN90" s="404"/>
      <c r="DO90" s="404"/>
      <c r="DP90" s="404"/>
      <c r="DQ90" s="404"/>
      <c r="DR90" s="404"/>
      <c r="DS90" s="404"/>
      <c r="DT90" s="404"/>
    </row>
    <row r="91" spans="1:255" s="405" customFormat="1" ht="13.5" customHeight="1" x14ac:dyDescent="0.2">
      <c r="A91" s="457"/>
      <c r="B91" s="445" t="s">
        <v>168</v>
      </c>
      <c r="C91" s="460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N91" s="457"/>
      <c r="O91" s="457"/>
      <c r="P91" s="457"/>
      <c r="Q91" s="457"/>
      <c r="R91" s="457"/>
      <c r="S91" s="457"/>
      <c r="T91" s="457"/>
      <c r="U91" s="457"/>
      <c r="V91" s="457"/>
      <c r="W91" s="457"/>
      <c r="X91" s="452"/>
      <c r="Y91" s="452"/>
      <c r="Z91" s="452"/>
      <c r="AA91" s="452"/>
      <c r="AB91" s="452"/>
      <c r="AC91" s="451"/>
      <c r="AD91" s="452"/>
      <c r="AE91" s="452"/>
      <c r="AF91" s="452"/>
      <c r="AG91" s="452"/>
      <c r="AH91" s="452"/>
      <c r="AI91" s="452"/>
      <c r="AJ91" s="452"/>
      <c r="AK91" s="452"/>
      <c r="AL91" s="451"/>
      <c r="AM91" s="451"/>
      <c r="AN91" s="451"/>
      <c r="AO91" s="452"/>
      <c r="AP91" s="452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35"/>
      <c r="BK91" s="420"/>
      <c r="BL91" s="420"/>
      <c r="BM91" s="420"/>
      <c r="BN91" s="420"/>
      <c r="BO91" s="420"/>
      <c r="BP91" s="420"/>
      <c r="BQ91" s="420"/>
      <c r="BR91" s="420"/>
      <c r="BS91" s="420"/>
      <c r="BT91" s="420"/>
      <c r="BU91" s="420"/>
      <c r="BV91" s="420"/>
      <c r="BW91" s="448"/>
      <c r="BX91" s="448"/>
      <c r="BY91" s="448"/>
      <c r="BZ91" s="448"/>
      <c r="CA91" s="448"/>
      <c r="CB91" s="448"/>
      <c r="CC91" s="448"/>
      <c r="CD91" s="448"/>
      <c r="CE91" s="421"/>
      <c r="CF91" s="422"/>
      <c r="CH91" s="448"/>
      <c r="CI91" s="448"/>
      <c r="CJ91" s="448"/>
      <c r="CK91" s="448"/>
      <c r="CL91" s="448"/>
      <c r="CM91" s="448"/>
      <c r="CN91" s="448"/>
      <c r="CO91" s="448"/>
      <c r="CP91" s="448"/>
      <c r="CQ91" s="448"/>
      <c r="CR91" s="448"/>
      <c r="CS91" s="448"/>
      <c r="DD91" s="459"/>
      <c r="DE91" s="459"/>
      <c r="DF91" s="459"/>
      <c r="DG91" s="459"/>
      <c r="DH91" s="459"/>
      <c r="DI91" s="459"/>
      <c r="DJ91" s="459"/>
      <c r="DK91" s="459"/>
    </row>
    <row r="92" spans="1:255" s="405" customFormat="1" ht="13.5" customHeight="1" x14ac:dyDescent="0.2">
      <c r="A92" s="457"/>
      <c r="B92" s="445" t="s">
        <v>169</v>
      </c>
      <c r="C92" s="461"/>
      <c r="D92" s="450"/>
      <c r="E92" s="450"/>
      <c r="F92" s="450"/>
      <c r="G92" s="450"/>
      <c r="H92" s="450"/>
      <c r="I92" s="450"/>
      <c r="J92" s="450"/>
      <c r="K92" s="450"/>
      <c r="L92" s="450"/>
      <c r="M92" s="450"/>
      <c r="N92" s="450"/>
      <c r="O92" s="450"/>
      <c r="P92" s="450"/>
      <c r="Q92" s="450"/>
      <c r="R92" s="450"/>
      <c r="S92" s="450"/>
      <c r="T92" s="450"/>
      <c r="U92" s="450"/>
      <c r="V92" s="450"/>
      <c r="W92" s="450"/>
      <c r="X92" s="451"/>
      <c r="Y92" s="451"/>
      <c r="Z92" s="451"/>
      <c r="AA92" s="451"/>
      <c r="AB92" s="451"/>
      <c r="AC92" s="445" t="s">
        <v>200</v>
      </c>
      <c r="AD92" s="451"/>
      <c r="AE92" s="451"/>
      <c r="AF92" s="451"/>
      <c r="AG92" s="451"/>
      <c r="AH92" s="451"/>
      <c r="AI92" s="451"/>
      <c r="AJ92" s="451"/>
      <c r="AK92" s="451"/>
      <c r="AL92" s="452"/>
      <c r="AM92" s="452"/>
      <c r="AN92" s="452"/>
      <c r="AO92" s="452"/>
      <c r="AP92" s="452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35"/>
      <c r="BK92" s="420"/>
      <c r="BL92" s="420"/>
      <c r="BM92" s="420"/>
      <c r="BN92" s="420"/>
      <c r="BO92" s="420"/>
      <c r="BP92" s="420"/>
      <c r="BQ92" s="420"/>
      <c r="BR92" s="420"/>
      <c r="BS92" s="420"/>
      <c r="BT92" s="447"/>
      <c r="BU92" s="459"/>
      <c r="BV92" s="459"/>
      <c r="BW92" s="448"/>
      <c r="BX92" s="448"/>
      <c r="BY92" s="448"/>
      <c r="BZ92" s="448"/>
      <c r="CA92" s="448"/>
      <c r="CB92" s="448"/>
      <c r="CC92" s="448"/>
      <c r="CD92" s="448"/>
      <c r="CE92" s="462"/>
      <c r="CF92" s="463"/>
      <c r="CG92" s="459"/>
      <c r="CT92" s="420"/>
      <c r="DC92" s="459"/>
      <c r="DD92" s="459"/>
      <c r="DE92" s="459"/>
      <c r="DF92" s="459"/>
      <c r="DG92" s="459"/>
      <c r="DH92" s="459"/>
      <c r="DI92" s="459"/>
      <c r="DJ92" s="459"/>
      <c r="DK92" s="459"/>
      <c r="DL92" s="420"/>
    </row>
    <row r="93" spans="1:255" ht="13.5" customHeight="1" x14ac:dyDescent="0.2">
      <c r="A93" s="124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64"/>
      <c r="Y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T93" s="55"/>
      <c r="BU93" s="56"/>
      <c r="BV93" s="56"/>
      <c r="BW93"/>
      <c r="BX93"/>
      <c r="BY93"/>
      <c r="BZ93"/>
      <c r="CA93"/>
      <c r="CB93"/>
      <c r="CC93"/>
      <c r="CD93"/>
      <c r="CE93" s="208"/>
      <c r="CF93" s="222"/>
      <c r="CG93" s="56"/>
      <c r="CT93" s="19"/>
      <c r="DC93" s="56"/>
      <c r="DL93" s="19"/>
    </row>
    <row r="94" spans="1:255" ht="13.5" customHeight="1" x14ac:dyDescent="0.2">
      <c r="A94" s="124"/>
      <c r="O94" s="177"/>
      <c r="P94" s="177"/>
      <c r="Q94" s="177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T94" s="55"/>
      <c r="BU94" s="56"/>
      <c r="BV94" s="56"/>
      <c r="BW94"/>
      <c r="BX94"/>
      <c r="BY94"/>
      <c r="BZ94"/>
      <c r="CA94"/>
      <c r="CB94"/>
      <c r="CC94"/>
      <c r="CD94"/>
      <c r="CE94" s="208"/>
      <c r="CF94" s="222"/>
      <c r="CG94" s="56"/>
      <c r="CT94" s="19"/>
      <c r="DC94" s="56"/>
      <c r="DL94" s="19"/>
    </row>
    <row r="95" spans="1:255" ht="13.5" customHeight="1" x14ac:dyDescent="0.2">
      <c r="A95" s="124"/>
      <c r="O95" s="177"/>
      <c r="P95" s="177"/>
      <c r="Q95" s="177"/>
      <c r="R95" s="177"/>
      <c r="S95" s="177"/>
      <c r="T95" s="177"/>
      <c r="U95" s="177"/>
      <c r="V95" s="177"/>
      <c r="W95" s="177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T95" s="55"/>
      <c r="BU95" s="56"/>
      <c r="BV95" s="56"/>
      <c r="BW95"/>
      <c r="BX95"/>
      <c r="BY95"/>
      <c r="BZ95"/>
      <c r="CA95"/>
      <c r="CB95"/>
      <c r="CC95"/>
      <c r="CD95"/>
      <c r="CE95" s="208"/>
      <c r="CF95" s="222"/>
      <c r="CG95" s="56"/>
      <c r="CT95" s="56"/>
      <c r="DC95" s="56"/>
      <c r="DL95" s="56"/>
    </row>
    <row r="96" spans="1:255" ht="13.5" customHeight="1" x14ac:dyDescent="0.2">
      <c r="A96" s="12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L96" s="55"/>
      <c r="BM96" s="55"/>
      <c r="BN96" s="55"/>
      <c r="BO96" s="55"/>
      <c r="BP96" s="55"/>
      <c r="BQ96" s="55"/>
      <c r="BR96" s="55"/>
      <c r="BS96" s="55"/>
      <c r="BT96" s="55"/>
      <c r="BU96" s="56"/>
      <c r="BV96" s="56"/>
      <c r="BW96"/>
      <c r="BX96"/>
      <c r="BY96"/>
      <c r="BZ96"/>
      <c r="CA96"/>
      <c r="CB96"/>
      <c r="CC96"/>
      <c r="CD96"/>
      <c r="CE96" s="208"/>
      <c r="CF96" s="222"/>
      <c r="CG96" s="56"/>
      <c r="CH96" s="56"/>
      <c r="CI96" s="56"/>
      <c r="CJ96" s="56"/>
      <c r="CK96" s="56"/>
      <c r="CP96" s="56"/>
      <c r="CQ96" s="56"/>
      <c r="CR96" s="56"/>
      <c r="CS96" s="56"/>
      <c r="CT96" s="56"/>
    </row>
    <row r="97" spans="1:116" ht="13.5" customHeight="1" x14ac:dyDescent="0.2">
      <c r="BW97"/>
      <c r="BX97"/>
      <c r="BY97"/>
      <c r="BZ97"/>
      <c r="CA97"/>
      <c r="CB97"/>
      <c r="CC97"/>
      <c r="CD97"/>
    </row>
    <row r="98" spans="1:116" x14ac:dyDescent="0.2">
      <c r="BW98"/>
      <c r="BX98"/>
      <c r="BY98"/>
      <c r="BZ98"/>
      <c r="CA98"/>
      <c r="CB98"/>
      <c r="CC98"/>
      <c r="CD98"/>
    </row>
    <row r="99" spans="1:116" x14ac:dyDescent="0.2">
      <c r="BW99"/>
      <c r="BX99"/>
      <c r="BY99"/>
      <c r="BZ99"/>
      <c r="CA99"/>
      <c r="CB99"/>
      <c r="CC99"/>
      <c r="CD99"/>
    </row>
    <row r="100" spans="1:116" x14ac:dyDescent="0.2">
      <c r="BW100"/>
      <c r="BX100"/>
      <c r="BY100"/>
      <c r="BZ100"/>
      <c r="CA100"/>
      <c r="CB100"/>
      <c r="CC100"/>
      <c r="CD100"/>
    </row>
    <row r="101" spans="1:116" x14ac:dyDescent="0.2">
      <c r="BW101"/>
      <c r="BX101"/>
      <c r="BY101"/>
      <c r="BZ101"/>
      <c r="CA101"/>
      <c r="CB101"/>
      <c r="CC101"/>
      <c r="CD101"/>
    </row>
    <row r="102" spans="1:116" x14ac:dyDescent="0.2">
      <c r="BW102"/>
      <c r="BX102"/>
      <c r="BY102"/>
      <c r="BZ102"/>
      <c r="CA102"/>
      <c r="CB102"/>
      <c r="CC102"/>
      <c r="CD102"/>
    </row>
    <row r="103" spans="1:116" x14ac:dyDescent="0.2">
      <c r="BW103"/>
      <c r="BX103"/>
      <c r="BY103"/>
      <c r="BZ103"/>
      <c r="CA103"/>
      <c r="CB103"/>
      <c r="CC103"/>
      <c r="CD103"/>
    </row>
    <row r="104" spans="1:116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W104"/>
      <c r="BX104"/>
      <c r="BY104"/>
      <c r="BZ104"/>
      <c r="CA104"/>
      <c r="CB104"/>
      <c r="CC104"/>
      <c r="CD104"/>
    </row>
    <row r="105" spans="1:116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W105"/>
      <c r="BX105"/>
      <c r="BY105"/>
      <c r="BZ105"/>
      <c r="CA105"/>
      <c r="CB105"/>
      <c r="CC105"/>
      <c r="CD105"/>
    </row>
    <row r="106" spans="1:116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W106"/>
      <c r="BX106"/>
      <c r="BY106"/>
      <c r="BZ106"/>
      <c r="CA106"/>
      <c r="CB106"/>
      <c r="CC106"/>
      <c r="CD106"/>
    </row>
    <row r="107" spans="1:116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W107"/>
      <c r="BX107"/>
      <c r="BY107"/>
      <c r="BZ107"/>
      <c r="CA107"/>
      <c r="CB107"/>
      <c r="CC107"/>
      <c r="CD107"/>
    </row>
    <row r="108" spans="1:116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W108"/>
      <c r="BX108"/>
      <c r="BY108"/>
      <c r="BZ108"/>
      <c r="CA108"/>
      <c r="CB108"/>
      <c r="CC108"/>
      <c r="CD108"/>
    </row>
    <row r="109" spans="1:116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W109"/>
      <c r="BX109"/>
      <c r="BY109"/>
      <c r="BZ109"/>
      <c r="CA109"/>
      <c r="CB109"/>
      <c r="CC109"/>
      <c r="CD109"/>
    </row>
    <row r="110" spans="1:116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53"/>
      <c r="BU110" s="54"/>
      <c r="BV110" s="54"/>
      <c r="BW110"/>
      <c r="BX110"/>
      <c r="BY110"/>
      <c r="BZ110"/>
      <c r="CA110"/>
      <c r="CB110"/>
      <c r="CC110"/>
      <c r="CD110"/>
      <c r="CE110" s="209"/>
      <c r="CF110" s="223"/>
      <c r="CG110" s="54"/>
      <c r="CH110"/>
      <c r="CI110"/>
      <c r="CJ110"/>
      <c r="CK110"/>
      <c r="CL110"/>
      <c r="CM110"/>
      <c r="CN110"/>
      <c r="CO110"/>
      <c r="CP110"/>
      <c r="CQ110"/>
      <c r="CR110"/>
      <c r="CS110"/>
      <c r="CT110" s="19"/>
      <c r="DC110" s="54"/>
      <c r="DL110" s="19"/>
    </row>
    <row r="111" spans="1:116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W111"/>
      <c r="BX111"/>
      <c r="BY111"/>
      <c r="BZ111"/>
      <c r="CA111"/>
      <c r="CB111"/>
      <c r="CC111"/>
      <c r="CD111"/>
    </row>
    <row r="112" spans="1:116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W112"/>
      <c r="BX112"/>
      <c r="BY112"/>
      <c r="BZ112"/>
      <c r="CA112"/>
      <c r="CB112"/>
      <c r="CC112"/>
      <c r="CD112"/>
    </row>
    <row r="113" spans="1:115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W113"/>
      <c r="BX113"/>
      <c r="BY113"/>
      <c r="BZ113"/>
      <c r="CA113"/>
      <c r="CB113"/>
      <c r="CC113"/>
      <c r="CD113"/>
    </row>
    <row r="114" spans="1:115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W114"/>
      <c r="BX114"/>
      <c r="BY114"/>
      <c r="BZ114"/>
      <c r="CA114"/>
      <c r="CB114"/>
      <c r="CC114"/>
      <c r="CD114"/>
    </row>
    <row r="115" spans="1:115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W115"/>
      <c r="BX115"/>
      <c r="BY115"/>
      <c r="BZ115"/>
      <c r="CA115"/>
      <c r="CB115"/>
      <c r="CC115"/>
      <c r="CD115"/>
    </row>
    <row r="116" spans="1:115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W116"/>
      <c r="BX116"/>
      <c r="BY116"/>
      <c r="BZ116"/>
      <c r="CA116"/>
      <c r="CB116"/>
      <c r="CC116"/>
      <c r="CD116"/>
    </row>
    <row r="117" spans="1:115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W117"/>
      <c r="BX117"/>
      <c r="BY117"/>
      <c r="BZ117"/>
      <c r="CA117"/>
      <c r="CB117"/>
      <c r="CC117"/>
      <c r="CD117"/>
    </row>
    <row r="118" spans="1:115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W118"/>
      <c r="BX118"/>
      <c r="BY118"/>
      <c r="BZ118"/>
      <c r="CA118"/>
      <c r="CB118"/>
      <c r="CC118"/>
      <c r="CD118"/>
    </row>
    <row r="119" spans="1:115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W119"/>
      <c r="BX119"/>
      <c r="BY119"/>
      <c r="BZ119"/>
      <c r="CA119"/>
      <c r="CB119"/>
      <c r="CC119"/>
      <c r="CD119"/>
    </row>
    <row r="120" spans="1:115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W120"/>
      <c r="BX120"/>
      <c r="BY120"/>
      <c r="BZ120"/>
      <c r="CA120"/>
      <c r="CB120"/>
      <c r="CC120"/>
      <c r="CD120"/>
      <c r="CE120" s="13"/>
      <c r="CF120" s="13"/>
      <c r="DD120" s="13"/>
      <c r="DE120" s="13"/>
      <c r="DF120" s="13"/>
      <c r="DG120" s="13"/>
      <c r="DH120" s="13"/>
      <c r="DI120" s="13"/>
      <c r="DJ120" s="13"/>
      <c r="DK120" s="13"/>
    </row>
    <row r="121" spans="1:115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W121"/>
      <c r="BX121"/>
      <c r="BY121"/>
      <c r="BZ121"/>
      <c r="CA121"/>
      <c r="CB121"/>
      <c r="CC121"/>
      <c r="CD121"/>
      <c r="CE121" s="13"/>
      <c r="CF121" s="13"/>
      <c r="DD121" s="13"/>
      <c r="DE121" s="13"/>
      <c r="DF121" s="13"/>
      <c r="DG121" s="13"/>
      <c r="DH121" s="13"/>
      <c r="DI121" s="13"/>
      <c r="DJ121" s="13"/>
      <c r="DK121" s="13"/>
    </row>
    <row r="122" spans="1:115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W122"/>
      <c r="BX122"/>
      <c r="BY122"/>
      <c r="BZ122"/>
      <c r="CA122"/>
      <c r="CB122"/>
      <c r="CC122"/>
      <c r="CD122"/>
      <c r="CE122" s="13"/>
      <c r="CF122" s="13"/>
      <c r="DD122" s="13"/>
      <c r="DE122" s="13"/>
      <c r="DF122" s="13"/>
      <c r="DG122" s="13"/>
      <c r="DH122" s="13"/>
      <c r="DI122" s="13"/>
      <c r="DJ122" s="13"/>
      <c r="DK122" s="13"/>
    </row>
    <row r="123" spans="1:115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W123"/>
      <c r="BX123"/>
      <c r="BY123"/>
      <c r="BZ123"/>
      <c r="CA123"/>
      <c r="CB123"/>
      <c r="CC123"/>
      <c r="CD123"/>
      <c r="CE123" s="13"/>
      <c r="CF123" s="13"/>
      <c r="DD123" s="13"/>
      <c r="DE123" s="13"/>
      <c r="DF123" s="13"/>
      <c r="DG123" s="13"/>
      <c r="DH123" s="13"/>
      <c r="DI123" s="13"/>
      <c r="DJ123" s="13"/>
      <c r="DK123" s="13"/>
    </row>
    <row r="124" spans="1:115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W124"/>
      <c r="BX124"/>
      <c r="BY124"/>
      <c r="BZ124"/>
      <c r="CA124"/>
      <c r="CB124"/>
      <c r="CC124"/>
      <c r="CD124"/>
      <c r="CE124" s="13"/>
      <c r="CF124" s="13"/>
      <c r="DD124" s="13"/>
      <c r="DE124" s="13"/>
      <c r="DF124" s="13"/>
      <c r="DG124" s="13"/>
      <c r="DH124" s="13"/>
      <c r="DI124" s="13"/>
      <c r="DJ124" s="13"/>
      <c r="DK124" s="13"/>
    </row>
    <row r="125" spans="1:115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W125"/>
      <c r="BX125"/>
      <c r="BY125"/>
      <c r="BZ125"/>
      <c r="CA125"/>
      <c r="CB125"/>
      <c r="CC125"/>
      <c r="CD125"/>
      <c r="CE125" s="13"/>
      <c r="CF125" s="13"/>
      <c r="DD125" s="13"/>
      <c r="DE125" s="13"/>
      <c r="DF125" s="13"/>
      <c r="DG125" s="13"/>
      <c r="DH125" s="13"/>
      <c r="DI125" s="13"/>
      <c r="DJ125" s="13"/>
      <c r="DK125" s="13"/>
    </row>
    <row r="126" spans="1:115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W126"/>
      <c r="BX126"/>
      <c r="BY126"/>
      <c r="BZ126"/>
      <c r="CA126"/>
      <c r="CB126"/>
      <c r="CC126"/>
      <c r="CD126"/>
      <c r="CE126" s="13"/>
      <c r="CF126" s="13"/>
      <c r="DD126" s="13"/>
      <c r="DE126" s="13"/>
      <c r="DF126" s="13"/>
      <c r="DG126" s="13"/>
      <c r="DH126" s="13"/>
      <c r="DI126" s="13"/>
      <c r="DJ126" s="13"/>
      <c r="DK126" s="13"/>
    </row>
    <row r="127" spans="1:115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W127"/>
      <c r="BX127"/>
      <c r="BY127"/>
      <c r="BZ127"/>
      <c r="CA127"/>
      <c r="CB127"/>
      <c r="CC127"/>
      <c r="CD127"/>
      <c r="CE127" s="13"/>
      <c r="CF127" s="13"/>
      <c r="DD127" s="13"/>
      <c r="DE127" s="13"/>
      <c r="DF127" s="13"/>
      <c r="DG127" s="13"/>
      <c r="DH127" s="13"/>
      <c r="DI127" s="13"/>
      <c r="DJ127" s="13"/>
      <c r="DK127" s="13"/>
    </row>
    <row r="128" spans="1:115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W128"/>
      <c r="BX128"/>
      <c r="BY128"/>
      <c r="BZ128"/>
      <c r="CA128"/>
      <c r="CB128"/>
      <c r="CC128"/>
      <c r="CD128"/>
      <c r="CE128" s="13"/>
      <c r="CF128" s="13"/>
      <c r="DD128" s="13"/>
      <c r="DE128" s="13"/>
      <c r="DF128" s="13"/>
      <c r="DG128" s="13"/>
      <c r="DH128" s="13"/>
      <c r="DI128" s="13"/>
      <c r="DJ128" s="13"/>
      <c r="DK128" s="13"/>
    </row>
    <row r="129" spans="1:115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W129"/>
      <c r="BX129"/>
      <c r="BY129"/>
      <c r="BZ129"/>
      <c r="CA129"/>
      <c r="CB129"/>
      <c r="CC129"/>
      <c r="CD129"/>
      <c r="CE129" s="13"/>
      <c r="CF129" s="13"/>
      <c r="DD129" s="13"/>
      <c r="DE129" s="13"/>
      <c r="DF129" s="13"/>
      <c r="DG129" s="13"/>
      <c r="DH129" s="13"/>
      <c r="DI129" s="13"/>
      <c r="DJ129" s="13"/>
      <c r="DK129" s="13"/>
    </row>
    <row r="130" spans="1:115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W130"/>
      <c r="BX130"/>
      <c r="BY130"/>
      <c r="BZ130"/>
      <c r="CA130"/>
      <c r="CB130"/>
      <c r="CC130"/>
      <c r="CD130"/>
      <c r="CE130" s="13"/>
      <c r="CF130" s="13"/>
      <c r="DD130" s="13"/>
      <c r="DE130" s="13"/>
      <c r="DF130" s="13"/>
      <c r="DG130" s="13"/>
      <c r="DH130" s="13"/>
      <c r="DI130" s="13"/>
      <c r="DJ130" s="13"/>
      <c r="DK130" s="13"/>
    </row>
    <row r="138" spans="1:115" ht="13.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CE138" s="13"/>
      <c r="CF138" s="13"/>
      <c r="DD138" s="13"/>
      <c r="DE138" s="13"/>
      <c r="DF138" s="13"/>
      <c r="DG138" s="13"/>
      <c r="DH138" s="13"/>
      <c r="DI138" s="13"/>
      <c r="DJ138" s="13"/>
      <c r="DK138" s="13"/>
    </row>
  </sheetData>
  <sheetProtection password="C7B1" sheet="1" objects="1" scenarios="1" formatCells="0" formatColumns="0" formatRows="0"/>
  <mergeCells count="75">
    <mergeCell ref="A2:BI2"/>
    <mergeCell ref="A3:BI3"/>
    <mergeCell ref="A4:BI4"/>
    <mergeCell ref="AP11:AR11"/>
    <mergeCell ref="AT11:AV11"/>
    <mergeCell ref="AX11:AZ11"/>
    <mergeCell ref="BB11:BD11"/>
    <mergeCell ref="BF11:BH11"/>
    <mergeCell ref="AL11:AN11"/>
    <mergeCell ref="C5:C10"/>
    <mergeCell ref="A5:A10"/>
    <mergeCell ref="BF7:BI7"/>
    <mergeCell ref="O6:O10"/>
    <mergeCell ref="D6:G10"/>
    <mergeCell ref="AT9:AW9"/>
    <mergeCell ref="AD11:AF1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Q11:W11"/>
    <mergeCell ref="AX7:BA7"/>
    <mergeCell ref="AX9:BA9"/>
    <mergeCell ref="H6:N10"/>
    <mergeCell ref="AD7:AG7"/>
    <mergeCell ref="Z6:Z10"/>
    <mergeCell ref="AD10:BI10"/>
    <mergeCell ref="B5:B10"/>
    <mergeCell ref="BB7:BE7"/>
    <mergeCell ref="BB9:BE9"/>
    <mergeCell ref="H11:N11"/>
    <mergeCell ref="AC6:AC10"/>
    <mergeCell ref="X6:Y6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DM10:DT10"/>
    <mergeCell ref="BT10:BT11"/>
    <mergeCell ref="DD10:DK10"/>
    <mergeCell ref="BL10:BS10"/>
    <mergeCell ref="DM22:DT22"/>
    <mergeCell ref="DD22:DK22"/>
    <mergeCell ref="AD86:AS86"/>
    <mergeCell ref="J86:AA86"/>
    <mergeCell ref="J87:AA87"/>
    <mergeCell ref="C80:AS80"/>
    <mergeCell ref="C81:AS81"/>
    <mergeCell ref="C82:AS82"/>
    <mergeCell ref="C83:AS83"/>
    <mergeCell ref="C86:H86"/>
    <mergeCell ref="AF84:AS84"/>
    <mergeCell ref="J84:AA84"/>
    <mergeCell ref="J85:AA85"/>
    <mergeCell ref="C87:H87"/>
    <mergeCell ref="C84:H84"/>
    <mergeCell ref="C85:H85"/>
  </mergeCells>
  <conditionalFormatting sqref="AX15:AZ20 AD15:AF20 AH15:AJ20 AL15:AN20 AP15:AR20 AT15:AV20 BB15:BD20 BF15:BH20">
    <cfRule type="expression" dxfId="91" priority="154">
      <formula>MOD(AD15,2)&lt;&gt;0</formula>
    </cfRule>
  </conditionalFormatting>
  <conditionalFormatting sqref="AD55:AF73 AH55:AJ73 AL55:AN73 AP55:AR73 AT55:AV73 AX55:AZ73 BB55:BD73 BF55:BH73">
    <cfRule type="expression" dxfId="90" priority="145">
      <formula>MOD(AD55,2)&lt;&gt;0</formula>
    </cfRule>
  </conditionalFormatting>
  <conditionalFormatting sqref="B26:B29 B37:B38 B49 B17:B20">
    <cfRule type="expression" dxfId="89" priority="113">
      <formula>AND($X17&gt;0,$AC17/$X17&lt;0.5)</formula>
    </cfRule>
  </conditionalFormatting>
  <conditionalFormatting sqref="AD54:AF54 AH54:AJ54 AL54:AN54 AP54:AR54 AT54:AV54 AX54:AZ54 BB54:BD54 BF54:BH54">
    <cfRule type="expression" dxfId="88" priority="112">
      <formula>MOD(AD54,2)&lt;&gt;0</formula>
    </cfRule>
  </conditionalFormatting>
  <conditionalFormatting sqref="Y77">
    <cfRule type="cellIs" dxfId="87" priority="78" operator="notBetween">
      <formula>30</formula>
      <formula>60</formula>
    </cfRule>
  </conditionalFormatting>
  <conditionalFormatting sqref="AX24:AZ29">
    <cfRule type="expression" dxfId="86" priority="70">
      <formula>MOD(AX24,2)&lt;&gt;0</formula>
    </cfRule>
  </conditionalFormatting>
  <conditionalFormatting sqref="AD24:AF29">
    <cfRule type="expression" dxfId="85" priority="69">
      <formula>MOD(AD24,2)&lt;&gt;0</formula>
    </cfRule>
  </conditionalFormatting>
  <conditionalFormatting sqref="AH24:AJ29">
    <cfRule type="expression" dxfId="84" priority="68">
      <formula>MOD(AH24,2)&lt;&gt;0</formula>
    </cfRule>
  </conditionalFormatting>
  <conditionalFormatting sqref="AL24:AN29">
    <cfRule type="expression" dxfId="83" priority="67">
      <formula>MOD(AL24,2)&lt;&gt;0</formula>
    </cfRule>
  </conditionalFormatting>
  <conditionalFormatting sqref="AP24:AR29">
    <cfRule type="expression" dxfId="82" priority="66">
      <formula>MOD(AP24,2)&lt;&gt;0</formula>
    </cfRule>
  </conditionalFormatting>
  <conditionalFormatting sqref="AT24:AV29">
    <cfRule type="expression" dxfId="81" priority="65">
      <formula>MOD(AT24,2)&lt;&gt;0</formula>
    </cfRule>
  </conditionalFormatting>
  <conditionalFormatting sqref="BB24:BD29">
    <cfRule type="expression" dxfId="80" priority="64">
      <formula>MOD(BB24,2)&lt;&gt;0</formula>
    </cfRule>
  </conditionalFormatting>
  <conditionalFormatting sqref="BF24:BH29">
    <cfRule type="expression" dxfId="79" priority="63">
      <formula>MOD(BF24,2)&lt;&gt;0</formula>
    </cfRule>
  </conditionalFormatting>
  <conditionalFormatting sqref="AX33:AZ34 AX37:AZ38">
    <cfRule type="expression" dxfId="78" priority="61">
      <formula>MOD(AX33,2)&lt;&gt;0</formula>
    </cfRule>
  </conditionalFormatting>
  <conditionalFormatting sqref="AD33:AF34 AD37:AF38">
    <cfRule type="expression" dxfId="77" priority="60">
      <formula>MOD(AD33,2)&lt;&gt;0</formula>
    </cfRule>
  </conditionalFormatting>
  <conditionalFormatting sqref="AH33:AJ34 AH37:AJ38">
    <cfRule type="expression" dxfId="76" priority="59">
      <formula>MOD(AH33,2)&lt;&gt;0</formula>
    </cfRule>
  </conditionalFormatting>
  <conditionalFormatting sqref="AL33:AN34 AL37:AN38">
    <cfRule type="expression" dxfId="75" priority="58">
      <formula>MOD(AL33,2)&lt;&gt;0</formula>
    </cfRule>
  </conditionalFormatting>
  <conditionalFormatting sqref="AP33:AR34 AP37:AR38">
    <cfRule type="expression" dxfId="74" priority="57">
      <formula>MOD(AP33,2)&lt;&gt;0</formula>
    </cfRule>
  </conditionalFormatting>
  <conditionalFormatting sqref="AT33:AV34 AT37:AV38">
    <cfRule type="expression" dxfId="73" priority="56">
      <formula>MOD(AT33,2)&lt;&gt;0</formula>
    </cfRule>
  </conditionalFormatting>
  <conditionalFormatting sqref="BB33:BD34 BB37:BD38">
    <cfRule type="expression" dxfId="72" priority="55">
      <formula>MOD(BB33,2)&lt;&gt;0</formula>
    </cfRule>
  </conditionalFormatting>
  <conditionalFormatting sqref="BF33:BH34 BF37:BH38">
    <cfRule type="expression" dxfId="71" priority="54">
      <formula>MOD(BF33,2)&lt;&gt;0</formula>
    </cfRule>
  </conditionalFormatting>
  <conditionalFormatting sqref="B33:B34">
    <cfRule type="expression" dxfId="70" priority="53">
      <formula>AND($X33&gt;0,$AC33/$X33&lt;0.5)</formula>
    </cfRule>
  </conditionalFormatting>
  <conditionalFormatting sqref="B43:B44 B48">
    <cfRule type="expression" dxfId="69" priority="44">
      <formula>AND($X43&gt;0,$AC43/$X43&lt;0.5)</formula>
    </cfRule>
  </conditionalFormatting>
  <conditionalFormatting sqref="AX42:AZ44 AX48:AZ48">
    <cfRule type="expression" dxfId="68" priority="52">
      <formula>MOD(AX42,2)&lt;&gt;0</formula>
    </cfRule>
  </conditionalFormatting>
  <conditionalFormatting sqref="AD42:AF44 AD48:AF49">
    <cfRule type="expression" dxfId="67" priority="51">
      <formula>MOD(AD42,2)&lt;&gt;0</formula>
    </cfRule>
  </conditionalFormatting>
  <conditionalFormatting sqref="AH42:AJ44 AH48:AJ49">
    <cfRule type="expression" dxfId="66" priority="50">
      <formula>MOD(AH42,2)&lt;&gt;0</formula>
    </cfRule>
  </conditionalFormatting>
  <conditionalFormatting sqref="AL42:AN44 AL48:AN49">
    <cfRule type="expression" dxfId="65" priority="49">
      <formula>MOD(AL42,2)&lt;&gt;0</formula>
    </cfRule>
  </conditionalFormatting>
  <conditionalFormatting sqref="AP42:AR44 AP48:AR49">
    <cfRule type="expression" dxfId="64" priority="48">
      <formula>MOD(AP42,2)&lt;&gt;0</formula>
    </cfRule>
  </conditionalFormatting>
  <conditionalFormatting sqref="AT42:AV44 AT48:AV48">
    <cfRule type="expression" dxfId="63" priority="47">
      <formula>MOD(AT42,2)&lt;&gt;0</formula>
    </cfRule>
  </conditionalFormatting>
  <conditionalFormatting sqref="BB42:BD44 BB48:BD48">
    <cfRule type="expression" dxfId="62" priority="46">
      <formula>MOD(BB42,2)&lt;&gt;0</formula>
    </cfRule>
  </conditionalFormatting>
  <conditionalFormatting sqref="BF42:BH44 BF48:BH48">
    <cfRule type="expression" dxfId="61" priority="45">
      <formula>MOD(BF42,2)&lt;&gt;0</formula>
    </cfRule>
  </conditionalFormatting>
  <conditionalFormatting sqref="AX35:AZ36">
    <cfRule type="expression" dxfId="60" priority="43">
      <formula>MOD(AX35,2)&lt;&gt;0</formula>
    </cfRule>
  </conditionalFormatting>
  <conditionalFormatting sqref="AD35:AF36">
    <cfRule type="expression" dxfId="59" priority="42">
      <formula>MOD(AD35,2)&lt;&gt;0</formula>
    </cfRule>
  </conditionalFormatting>
  <conditionalFormatting sqref="AH35:AJ36">
    <cfRule type="expression" dxfId="58" priority="41">
      <formula>MOD(AH35,2)&lt;&gt;0</formula>
    </cfRule>
  </conditionalFormatting>
  <conditionalFormatting sqref="AL35:AN36">
    <cfRule type="expression" dxfId="57" priority="40">
      <formula>MOD(AL35,2)&lt;&gt;0</formula>
    </cfRule>
  </conditionalFormatting>
  <conditionalFormatting sqref="AP35:AR36">
    <cfRule type="expression" dxfId="56" priority="39">
      <formula>MOD(AP35,2)&lt;&gt;0</formula>
    </cfRule>
  </conditionalFormatting>
  <conditionalFormatting sqref="AT35:AV36">
    <cfRule type="expression" dxfId="55" priority="38">
      <formula>MOD(AT35,2)&lt;&gt;0</formula>
    </cfRule>
  </conditionalFormatting>
  <conditionalFormatting sqref="BB35:BD36">
    <cfRule type="expression" dxfId="54" priority="37">
      <formula>MOD(BB35,2)&lt;&gt;0</formula>
    </cfRule>
  </conditionalFormatting>
  <conditionalFormatting sqref="BF35:BH36">
    <cfRule type="expression" dxfId="53" priority="36">
      <formula>MOD(BF35,2)&lt;&gt;0</formula>
    </cfRule>
  </conditionalFormatting>
  <conditionalFormatting sqref="B35:B36">
    <cfRule type="expression" dxfId="52" priority="35">
      <formula>AND($X35&gt;0,$AC35/$X35&lt;0.5)</formula>
    </cfRule>
  </conditionalFormatting>
  <conditionalFormatting sqref="B15:B16">
    <cfRule type="expression" dxfId="51" priority="34">
      <formula>AND($X15&gt;0,$AC15/$X15&lt;0.5)</formula>
    </cfRule>
  </conditionalFormatting>
  <conditionalFormatting sqref="B24:B25">
    <cfRule type="expression" dxfId="50" priority="33">
      <formula>AND($X24&gt;0,$AC24/$X24&lt;0.5)</formula>
    </cfRule>
  </conditionalFormatting>
  <conditionalFormatting sqref="B42">
    <cfRule type="expression" dxfId="49" priority="32">
      <formula>AND($X42&gt;0,$AC42/$X42&lt;0.5)</formula>
    </cfRule>
  </conditionalFormatting>
  <conditionalFormatting sqref="Y74">
    <cfRule type="expression" dxfId="48" priority="28">
      <formula>$Y$74/$Y$77&lt;0.25</formula>
    </cfRule>
  </conditionalFormatting>
  <conditionalFormatting sqref="B46">
    <cfRule type="expression" dxfId="47" priority="19">
      <formula>AND($X46&gt;0,$AC46/$X46&lt;0.5)</formula>
    </cfRule>
  </conditionalFormatting>
  <conditionalFormatting sqref="AX46:AZ46">
    <cfRule type="expression" dxfId="46" priority="27">
      <formula>MOD(AX46,2)&lt;&gt;0</formula>
    </cfRule>
  </conditionalFormatting>
  <conditionalFormatting sqref="AD46:AF46">
    <cfRule type="expression" dxfId="45" priority="26">
      <formula>MOD(AD46,2)&lt;&gt;0</formula>
    </cfRule>
  </conditionalFormatting>
  <conditionalFormatting sqref="AH46:AJ46">
    <cfRule type="expression" dxfId="44" priority="25">
      <formula>MOD(AH46,2)&lt;&gt;0</formula>
    </cfRule>
  </conditionalFormatting>
  <conditionalFormatting sqref="AL46:AN46">
    <cfRule type="expression" dxfId="43" priority="24">
      <formula>MOD(AL46,2)&lt;&gt;0</formula>
    </cfRule>
  </conditionalFormatting>
  <conditionalFormatting sqref="AP46:AR46">
    <cfRule type="expression" dxfId="42" priority="23">
      <formula>MOD(AP46,2)&lt;&gt;0</formula>
    </cfRule>
  </conditionalFormatting>
  <conditionalFormatting sqref="AT46:AV46">
    <cfRule type="expression" dxfId="41" priority="22">
      <formula>MOD(AT46,2)&lt;&gt;0</formula>
    </cfRule>
  </conditionalFormatting>
  <conditionalFormatting sqref="BB46:BD46">
    <cfRule type="expression" dxfId="40" priority="21">
      <formula>MOD(BB46,2)&lt;&gt;0</formula>
    </cfRule>
  </conditionalFormatting>
  <conditionalFormatting sqref="BF46:BH46">
    <cfRule type="expression" dxfId="39" priority="20">
      <formula>MOD(BF46,2)&lt;&gt;0</formula>
    </cfRule>
  </conditionalFormatting>
  <conditionalFormatting sqref="B45">
    <cfRule type="expression" dxfId="38" priority="10">
      <formula>AND($X45&gt;0,$AC45/$X45&lt;0.5)</formula>
    </cfRule>
  </conditionalFormatting>
  <conditionalFormatting sqref="AX45:AZ45">
    <cfRule type="expression" dxfId="37" priority="18">
      <formula>MOD(AX45,2)&lt;&gt;0</formula>
    </cfRule>
  </conditionalFormatting>
  <conditionalFormatting sqref="AD45:AF45">
    <cfRule type="expression" dxfId="36" priority="17">
      <formula>MOD(AD45,2)&lt;&gt;0</formula>
    </cfRule>
  </conditionalFormatting>
  <conditionalFormatting sqref="AH45:AJ45">
    <cfRule type="expression" dxfId="35" priority="16">
      <formula>MOD(AH45,2)&lt;&gt;0</formula>
    </cfRule>
  </conditionalFormatting>
  <conditionalFormatting sqref="AL45:AN45">
    <cfRule type="expression" dxfId="34" priority="15">
      <formula>MOD(AL45,2)&lt;&gt;0</formula>
    </cfRule>
  </conditionalFormatting>
  <conditionalFormatting sqref="AP45:AR45">
    <cfRule type="expression" dxfId="33" priority="14">
      <formula>MOD(AP45,2)&lt;&gt;0</formula>
    </cfRule>
  </conditionalFormatting>
  <conditionalFormatting sqref="AT45:AV45">
    <cfRule type="expression" dxfId="32" priority="13">
      <formula>MOD(AT45,2)&lt;&gt;0</formula>
    </cfRule>
  </conditionalFormatting>
  <conditionalFormatting sqref="BB45:BD45">
    <cfRule type="expression" dxfId="31" priority="12">
      <formula>MOD(BB45,2)&lt;&gt;0</formula>
    </cfRule>
  </conditionalFormatting>
  <conditionalFormatting sqref="BF45:BH45">
    <cfRule type="expression" dxfId="30" priority="11">
      <formula>MOD(BF45,2)&lt;&gt;0</formula>
    </cfRule>
  </conditionalFormatting>
  <conditionalFormatting sqref="B47">
    <cfRule type="expression" dxfId="29" priority="1">
      <formula>AND($X47&gt;0,$AC47/$X47&lt;0.5)</formula>
    </cfRule>
  </conditionalFormatting>
  <conditionalFormatting sqref="AX47:AZ47">
    <cfRule type="expression" dxfId="28" priority="9">
      <formula>MOD(AX47,2)&lt;&gt;0</formula>
    </cfRule>
  </conditionalFormatting>
  <conditionalFormatting sqref="AD47:AF47">
    <cfRule type="expression" dxfId="27" priority="8">
      <formula>MOD(AD47,2)&lt;&gt;0</formula>
    </cfRule>
  </conditionalFormatting>
  <conditionalFormatting sqref="AH47:AJ47">
    <cfRule type="expression" dxfId="26" priority="7">
      <formula>MOD(AH47,2)&lt;&gt;0</formula>
    </cfRule>
  </conditionalFormatting>
  <conditionalFormatting sqref="AL47:AN47">
    <cfRule type="expression" dxfId="25" priority="6">
      <formula>MOD(AL47,2)&lt;&gt;0</formula>
    </cfRule>
  </conditionalFormatting>
  <conditionalFormatting sqref="AP47:AR47">
    <cfRule type="expression" dxfId="24" priority="5">
      <formula>MOD(AP47,2)&lt;&gt;0</formula>
    </cfRule>
  </conditionalFormatting>
  <conditionalFormatting sqref="AT47:AV47">
    <cfRule type="expression" dxfId="23" priority="4">
      <formula>MOD(AT47,2)&lt;&gt;0</formula>
    </cfRule>
  </conditionalFormatting>
  <conditionalFormatting sqref="BB47:BD47">
    <cfRule type="expression" dxfId="22" priority="3">
      <formula>MOD(BB47,2)&lt;&gt;0</formula>
    </cfRule>
  </conditionalFormatting>
  <conditionalFormatting sqref="BF47:BH47">
    <cfRule type="expression" dxfId="21" priority="2">
      <formula>MOD(BF47,2)&lt;&gt;0</formula>
    </cfRule>
  </conditionalFormatting>
  <dataValidations count="3">
    <dataValidation errorStyle="warning" allowBlank="1" showInputMessage="1" showErrorMessage="1" sqref="C30:C32 C51 C41"/>
    <dataValidation type="list" allowBlank="1" showInputMessage="1" showErrorMessage="1" sqref="AD86">
      <formula1>$EA$6:$EA$12</formula1>
    </dataValidation>
    <dataValidation type="list" errorStyle="warning" allowBlank="1" showInputMessage="1" showErrorMessage="1" sqref="C53:C77 C33:C38 C15:C29 C42:C49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35"/>
  <sheetViews>
    <sheetView view="pageBreakPreview" topLeftCell="A13" zoomScale="107" zoomScaleNormal="100" zoomScaleSheetLayoutView="107" workbookViewId="0">
      <selection activeCell="Q16" sqref="Q16:W16"/>
    </sheetView>
  </sheetViews>
  <sheetFormatPr defaultColWidth="7" defaultRowHeight="12.75" x14ac:dyDescent="0.2"/>
  <cols>
    <col min="1" max="1" width="2.85546875" style="42" customWidth="1"/>
    <col min="2" max="48" width="2.7109375" style="42" customWidth="1"/>
    <col min="49" max="49" width="3.7109375" style="42" customWidth="1"/>
    <col min="50" max="53" width="2.7109375" style="42" customWidth="1"/>
    <col min="54" max="58" width="6.28515625" style="42" customWidth="1"/>
    <col min="59" max="59" width="6.85546875" style="42" customWidth="1"/>
    <col min="60" max="60" width="6.28515625" style="42" customWidth="1"/>
    <col min="61" max="61" width="7" style="42" customWidth="1"/>
    <col min="62" max="16384" width="7" style="42"/>
  </cols>
  <sheetData>
    <row r="1" spans="1:60" s="334" customFormat="1" ht="21" customHeight="1" x14ac:dyDescent="0.35">
      <c r="A1" s="332"/>
      <c r="B1" s="333"/>
      <c r="C1" s="333"/>
      <c r="D1" s="333"/>
      <c r="E1" s="333"/>
      <c r="F1" s="333"/>
      <c r="G1" s="333"/>
      <c r="H1" s="530" t="s">
        <v>33</v>
      </c>
      <c r="I1" s="530"/>
      <c r="J1" s="530"/>
      <c r="K1" s="530"/>
      <c r="L1" s="530"/>
      <c r="M1" s="530"/>
      <c r="N1" s="530"/>
      <c r="O1" s="530"/>
      <c r="P1" s="333"/>
      <c r="Q1" s="333"/>
      <c r="R1" s="333"/>
      <c r="S1" s="333"/>
      <c r="T1" s="333"/>
      <c r="U1" s="333"/>
      <c r="V1" s="333"/>
      <c r="W1" s="333"/>
      <c r="X1" s="333"/>
      <c r="AF1" s="335"/>
      <c r="AP1" s="489" t="s">
        <v>103</v>
      </c>
      <c r="AQ1" s="490"/>
      <c r="AR1" s="490"/>
      <c r="AS1" s="489"/>
      <c r="AT1" s="489"/>
      <c r="AU1" s="489"/>
      <c r="AV1" s="489"/>
      <c r="AW1" s="489"/>
      <c r="AX1" s="491"/>
      <c r="AY1" s="490"/>
      <c r="AZ1" s="490"/>
      <c r="BA1" s="490"/>
      <c r="BB1" s="619" t="s">
        <v>238</v>
      </c>
      <c r="BC1" s="620"/>
      <c r="BD1" s="620"/>
      <c r="BE1" s="620"/>
      <c r="BF1" s="337"/>
      <c r="BG1" s="337"/>
      <c r="BH1" s="337"/>
    </row>
    <row r="2" spans="1:60" s="334" customFormat="1" ht="20.25" customHeight="1" x14ac:dyDescent="0.35">
      <c r="A2" s="332"/>
      <c r="B2" s="530" t="s">
        <v>34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AP2" s="490" t="s">
        <v>239</v>
      </c>
      <c r="AQ2" s="490"/>
      <c r="AR2" s="490"/>
      <c r="AS2" s="492"/>
      <c r="AT2" s="492"/>
      <c r="AU2" s="492"/>
      <c r="AV2" s="492"/>
      <c r="AW2" s="492"/>
      <c r="AX2" s="492"/>
      <c r="AY2" s="490"/>
      <c r="AZ2" s="490"/>
      <c r="BA2" s="490"/>
      <c r="BB2" s="493">
        <f>'Титул денна'!BB2</f>
        <v>30</v>
      </c>
      <c r="BC2" s="621" t="s">
        <v>240</v>
      </c>
      <c r="BD2" s="620"/>
      <c r="BE2" s="620"/>
    </row>
    <row r="3" spans="1:60" s="43" customFormat="1" ht="21.75" customHeight="1" x14ac:dyDescent="0.35">
      <c r="A3" s="332"/>
      <c r="B3" s="519" t="s">
        <v>73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338"/>
      <c r="W3" s="338"/>
      <c r="X3" s="338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9"/>
      <c r="AR3" s="340"/>
      <c r="AS3" s="340"/>
      <c r="AT3" s="340"/>
      <c r="AU3" s="340"/>
      <c r="AV3" s="340"/>
      <c r="AW3" s="341"/>
      <c r="AX3" s="342"/>
      <c r="AY3" s="334"/>
      <c r="AZ3" s="334"/>
      <c r="BA3" s="334"/>
      <c r="BB3" s="334"/>
      <c r="BC3" s="334"/>
      <c r="BD3" s="334"/>
      <c r="BE3" s="334"/>
      <c r="BF3" s="334"/>
      <c r="BG3" s="334"/>
      <c r="BH3" s="334"/>
    </row>
    <row r="4" spans="1:60" s="43" customFormat="1" ht="23.25" customHeight="1" x14ac:dyDescent="0.35">
      <c r="A4" s="343"/>
      <c r="B4" s="519" t="s">
        <v>35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344"/>
      <c r="V4" s="344"/>
      <c r="W4" s="344"/>
      <c r="X4" s="34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45"/>
      <c r="AN4" s="334"/>
      <c r="AO4" s="334"/>
      <c r="AP4" s="334"/>
      <c r="AQ4" s="344"/>
      <c r="AR4" s="346"/>
      <c r="AS4" s="340"/>
      <c r="AT4" s="340"/>
      <c r="AU4" s="340"/>
      <c r="AV4" s="340"/>
      <c r="AW4" s="340"/>
      <c r="AX4" s="347"/>
      <c r="AY4" s="334"/>
      <c r="AZ4" s="334"/>
      <c r="BA4" s="334"/>
      <c r="BB4" s="334"/>
      <c r="BC4" s="334"/>
      <c r="BD4" s="334"/>
      <c r="BE4" s="334"/>
      <c r="BF4" s="334"/>
      <c r="BG4" s="334"/>
      <c r="BH4" s="334"/>
    </row>
    <row r="5" spans="1:60" s="43" customFormat="1" ht="20.25" customHeight="1" x14ac:dyDescent="0.35">
      <c r="A5" s="332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45"/>
      <c r="AN5" s="334"/>
      <c r="AO5" s="334"/>
      <c r="AP5" s="334"/>
      <c r="AQ5" s="334"/>
      <c r="AR5" s="348"/>
      <c r="AS5" s="348"/>
      <c r="AT5" s="348"/>
      <c r="AU5" s="348"/>
      <c r="AV5" s="348"/>
      <c r="AW5" s="348"/>
      <c r="AX5" s="348"/>
      <c r="AY5" s="334"/>
      <c r="AZ5" s="334"/>
      <c r="BA5" s="334"/>
      <c r="BB5" s="334"/>
      <c r="BC5" s="334"/>
      <c r="BD5" s="334"/>
      <c r="BE5" s="334"/>
      <c r="BF5" s="334"/>
      <c r="BG5" s="334"/>
      <c r="BH5" s="334"/>
    </row>
    <row r="6" spans="1:60" s="43" customFormat="1" ht="20.25" customHeight="1" x14ac:dyDescent="0.35">
      <c r="A6" s="332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6"/>
      <c r="AS6" s="336"/>
      <c r="AT6" s="336"/>
      <c r="AU6" s="336"/>
      <c r="AV6" s="336"/>
      <c r="AW6" s="336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6"/>
    </row>
    <row r="7" spans="1:60" s="43" customFormat="1" ht="24" customHeight="1" x14ac:dyDescent="0.35">
      <c r="A7" s="349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50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</row>
    <row r="8" spans="1:60" s="43" customFormat="1" ht="23.25" x14ac:dyDescent="0.35">
      <c r="A8" s="334"/>
      <c r="B8" s="351"/>
      <c r="C8" s="352"/>
      <c r="D8" s="353"/>
      <c r="E8" s="354"/>
      <c r="F8" s="355"/>
      <c r="G8" s="354"/>
      <c r="H8" s="354"/>
      <c r="I8" s="354"/>
      <c r="J8" s="354"/>
      <c r="K8" s="354"/>
      <c r="L8" s="353"/>
      <c r="M8" s="353"/>
      <c r="N8" s="353"/>
      <c r="O8" s="353"/>
      <c r="P8" s="353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50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</row>
    <row r="9" spans="1:60" s="44" customFormat="1" ht="17.25" x14ac:dyDescent="0.25">
      <c r="A9" s="356"/>
      <c r="B9" s="357"/>
      <c r="C9" s="358"/>
      <c r="D9" s="359"/>
      <c r="E9" s="360"/>
      <c r="F9" s="361"/>
      <c r="G9" s="360"/>
      <c r="H9" s="360"/>
      <c r="I9" s="360"/>
      <c r="J9" s="360"/>
      <c r="K9" s="360"/>
      <c r="L9" s="359"/>
      <c r="M9" s="359"/>
      <c r="N9" s="359"/>
      <c r="O9" s="359"/>
      <c r="P9" s="359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62"/>
      <c r="BA9" s="356"/>
      <c r="BB9" s="356"/>
      <c r="BC9" s="356"/>
      <c r="BD9" s="356"/>
      <c r="BE9" s="356"/>
      <c r="BF9" s="356"/>
      <c r="BG9" s="356"/>
      <c r="BH9" s="356"/>
    </row>
    <row r="10" spans="1:60" s="44" customFormat="1" ht="18.75" x14ac:dyDescent="0.3">
      <c r="A10" s="356"/>
      <c r="B10" s="357"/>
      <c r="C10" s="358"/>
      <c r="D10" s="359"/>
      <c r="E10" s="360"/>
      <c r="F10" s="361"/>
      <c r="G10" s="360"/>
      <c r="H10" s="360"/>
      <c r="I10" s="360"/>
      <c r="J10" s="360"/>
      <c r="K10" s="360"/>
      <c r="L10" s="359"/>
      <c r="M10" s="520" t="s">
        <v>36</v>
      </c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520"/>
      <c r="AH10" s="520"/>
      <c r="AI10" s="520"/>
      <c r="AJ10" s="520"/>
      <c r="AK10" s="520"/>
      <c r="AL10" s="520"/>
      <c r="AM10" s="520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520"/>
      <c r="BC10" s="356"/>
      <c r="BD10" s="356"/>
      <c r="BE10" s="356"/>
      <c r="BF10" s="356"/>
      <c r="BG10" s="356"/>
      <c r="BH10" s="356"/>
    </row>
    <row r="11" spans="1:60" s="43" customFormat="1" ht="24.95" customHeight="1" x14ac:dyDescent="0.35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526" t="s">
        <v>109</v>
      </c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334"/>
      <c r="BD11" s="334"/>
      <c r="BE11" s="334"/>
      <c r="BF11" s="334"/>
      <c r="BG11" s="334"/>
      <c r="BH11" s="334"/>
    </row>
    <row r="12" spans="1:60" s="43" customFormat="1" ht="27" customHeight="1" x14ac:dyDescent="0.4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525" t="s">
        <v>166</v>
      </c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</row>
    <row r="13" spans="1:60" s="43" customFormat="1" ht="21" x14ac:dyDescent="0.35">
      <c r="A13" s="334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524" t="s">
        <v>108</v>
      </c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334"/>
      <c r="BD13" s="334"/>
      <c r="BE13" s="334"/>
      <c r="BF13" s="334"/>
      <c r="BG13" s="334"/>
      <c r="BH13" s="334"/>
    </row>
    <row r="14" spans="1:60" s="43" customFormat="1" ht="21" x14ac:dyDescent="0.35">
      <c r="A14" s="334"/>
      <c r="B14" s="334"/>
      <c r="C14" s="334"/>
      <c r="D14" s="334"/>
      <c r="E14" s="334"/>
      <c r="F14" s="334"/>
      <c r="G14" s="363" t="s">
        <v>75</v>
      </c>
      <c r="H14" s="363"/>
      <c r="I14" s="363"/>
      <c r="J14" s="363"/>
      <c r="K14" s="363"/>
      <c r="L14" s="363"/>
      <c r="M14" s="363"/>
      <c r="N14" s="363"/>
      <c r="O14" s="514" t="str">
        <f>'Титул денна'!O14:P14</f>
        <v>шифр</v>
      </c>
      <c r="P14" s="515"/>
      <c r="Q14" s="622">
        <f>'Титул денна'!Q14</f>
        <v>0</v>
      </c>
      <c r="R14" s="623"/>
      <c r="S14" s="623"/>
      <c r="T14" s="623"/>
      <c r="U14" s="623"/>
      <c r="V14" s="623"/>
      <c r="W14" s="624"/>
      <c r="X14" s="363"/>
      <c r="Y14" s="334"/>
      <c r="Z14" s="334"/>
      <c r="AA14" s="334"/>
      <c r="AB14" s="364" t="s">
        <v>3</v>
      </c>
      <c r="AC14" s="364"/>
      <c r="AD14" s="625">
        <f>'Титул денна'!AD14</f>
        <v>0</v>
      </c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6"/>
      <c r="AW14" s="626"/>
      <c r="AX14" s="626"/>
      <c r="AY14" s="626"/>
      <c r="AZ14" s="626"/>
      <c r="BA14" s="626"/>
      <c r="BB14" s="626"/>
      <c r="BC14" s="626"/>
      <c r="BD14" s="626"/>
      <c r="BE14" s="626"/>
      <c r="BF14" s="627"/>
      <c r="BG14" s="334"/>
      <c r="BH14" s="334"/>
    </row>
    <row r="15" spans="1:60" s="43" customFormat="1" ht="21" x14ac:dyDescent="0.35">
      <c r="A15" s="334"/>
      <c r="B15" s="334"/>
      <c r="C15" s="334"/>
      <c r="D15" s="334"/>
      <c r="E15" s="334"/>
      <c r="F15" s="334"/>
      <c r="G15" s="363" t="s">
        <v>76</v>
      </c>
      <c r="H15" s="363"/>
      <c r="I15" s="363"/>
      <c r="J15" s="363"/>
      <c r="K15" s="363"/>
      <c r="L15" s="363"/>
      <c r="M15" s="363"/>
      <c r="N15" s="363"/>
      <c r="O15" s="514" t="str">
        <f>'Титул денна'!O15:P15</f>
        <v>шифр</v>
      </c>
      <c r="P15" s="515"/>
      <c r="Q15" s="622">
        <f>'Титул денна'!Q15</f>
        <v>0</v>
      </c>
      <c r="R15" s="623"/>
      <c r="S15" s="623"/>
      <c r="T15" s="623"/>
      <c r="U15" s="623"/>
      <c r="V15" s="623"/>
      <c r="W15" s="624"/>
      <c r="X15" s="365"/>
      <c r="Y15" s="366"/>
      <c r="Z15" s="366"/>
      <c r="AA15" s="366"/>
      <c r="AB15" s="364" t="s">
        <v>3</v>
      </c>
      <c r="AC15" s="364"/>
      <c r="AD15" s="625">
        <f>'Титул денна'!AD15</f>
        <v>0</v>
      </c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626"/>
      <c r="BC15" s="626"/>
      <c r="BD15" s="626"/>
      <c r="BE15" s="626"/>
      <c r="BF15" s="627"/>
      <c r="BG15" s="334"/>
      <c r="BH15" s="334"/>
    </row>
    <row r="16" spans="1:60" s="43" customFormat="1" ht="21" x14ac:dyDescent="0.35">
      <c r="A16" s="334"/>
      <c r="B16" s="334"/>
      <c r="C16" s="334"/>
      <c r="D16" s="334"/>
      <c r="E16" s="334"/>
      <c r="F16" s="334"/>
      <c r="G16" s="122" t="s">
        <v>32</v>
      </c>
      <c r="H16" s="122"/>
      <c r="I16" s="122"/>
      <c r="J16" s="122"/>
      <c r="K16" s="122"/>
      <c r="L16" s="122"/>
      <c r="M16" s="122"/>
      <c r="N16" s="122"/>
      <c r="O16" s="514" t="str">
        <f>'Титул денна'!O16:P16</f>
        <v xml:space="preserve"> </v>
      </c>
      <c r="P16" s="515"/>
      <c r="Q16" s="622">
        <f>'Титул денна'!Q16</f>
        <v>0</v>
      </c>
      <c r="R16" s="623"/>
      <c r="S16" s="623"/>
      <c r="T16" s="623"/>
      <c r="U16" s="623"/>
      <c r="V16" s="623"/>
      <c r="W16" s="624"/>
      <c r="X16" s="367"/>
      <c r="Y16" s="368"/>
      <c r="Z16" s="368"/>
      <c r="AA16" s="368"/>
      <c r="AB16" s="369" t="s">
        <v>3</v>
      </c>
      <c r="AC16" s="369"/>
      <c r="AD16" s="625">
        <f>'Титул денна'!AD16</f>
        <v>0</v>
      </c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26"/>
      <c r="BD16" s="626"/>
      <c r="BE16" s="626"/>
      <c r="BF16" s="627"/>
      <c r="BG16" s="334"/>
      <c r="BH16" s="334"/>
    </row>
    <row r="17" spans="1:60" s="43" customFormat="1" ht="21" x14ac:dyDescent="0.35">
      <c r="A17" s="334"/>
      <c r="B17" s="334"/>
      <c r="C17" s="334"/>
      <c r="D17" s="334"/>
      <c r="E17" s="334"/>
      <c r="F17" s="334"/>
      <c r="G17" s="122" t="s">
        <v>123</v>
      </c>
      <c r="H17" s="122"/>
      <c r="I17" s="122"/>
      <c r="J17" s="122"/>
      <c r="K17" s="122"/>
      <c r="L17" s="122"/>
      <c r="M17" s="122"/>
      <c r="N17" s="122"/>
      <c r="O17" s="535"/>
      <c r="P17" s="535"/>
      <c r="Q17" s="123"/>
      <c r="R17" s="123"/>
      <c r="S17" s="123"/>
      <c r="T17" s="123"/>
      <c r="U17" s="123"/>
      <c r="V17" s="123"/>
      <c r="W17" s="123"/>
      <c r="X17" s="367"/>
      <c r="Y17" s="368"/>
      <c r="Z17" s="368"/>
      <c r="AA17" s="368"/>
      <c r="AB17" s="369" t="s">
        <v>3</v>
      </c>
      <c r="AC17" s="369"/>
      <c r="AD17" s="628">
        <f>'Титул денна'!AD17</f>
        <v>0</v>
      </c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  <c r="AO17" s="629"/>
      <c r="AP17" s="629"/>
      <c r="AQ17" s="629"/>
      <c r="AR17" s="629"/>
      <c r="AS17" s="629"/>
      <c r="AT17" s="629"/>
      <c r="AU17" s="629"/>
      <c r="AV17" s="629"/>
      <c r="AW17" s="629"/>
      <c r="AX17" s="629"/>
      <c r="AY17" s="629"/>
      <c r="AZ17" s="629"/>
      <c r="BA17" s="629"/>
      <c r="BB17" s="629"/>
      <c r="BC17" s="629"/>
      <c r="BD17" s="629"/>
      <c r="BE17" s="629"/>
      <c r="BF17" s="630"/>
      <c r="BG17" s="334"/>
      <c r="BH17" s="334"/>
    </row>
    <row r="18" spans="1:60" s="43" customFormat="1" ht="21" x14ac:dyDescent="0.35">
      <c r="A18" s="334"/>
      <c r="B18" s="334"/>
      <c r="C18" s="334"/>
      <c r="D18" s="334"/>
      <c r="E18" s="334"/>
      <c r="F18" s="334"/>
      <c r="G18" s="370" t="s">
        <v>101</v>
      </c>
      <c r="H18" s="370"/>
      <c r="I18" s="370"/>
      <c r="J18" s="370"/>
      <c r="K18" s="370"/>
      <c r="L18" s="370"/>
      <c r="M18" s="370"/>
      <c r="N18" s="370"/>
      <c r="O18" s="370"/>
      <c r="P18" s="371"/>
      <c r="Q18" s="631" t="s">
        <v>171</v>
      </c>
      <c r="R18" s="632"/>
      <c r="S18" s="632"/>
      <c r="T18" s="632"/>
      <c r="U18" s="632"/>
      <c r="V18" s="632"/>
      <c r="W18" s="632"/>
      <c r="X18" s="632"/>
      <c r="Y18" s="632"/>
      <c r="Z18" s="632"/>
      <c r="AA18" s="633"/>
      <c r="AB18" s="372" t="s">
        <v>74</v>
      </c>
      <c r="AC18" s="372"/>
      <c r="AD18" s="372"/>
      <c r="AE18" s="372"/>
      <c r="AF18" s="372"/>
      <c r="AG18" s="372"/>
      <c r="AH18" s="373"/>
      <c r="AI18" s="544">
        <f>'Титул денна'!AI18:AN18</f>
        <v>2021</v>
      </c>
      <c r="AJ18" s="545"/>
      <c r="AK18" s="545"/>
      <c r="AL18" s="545"/>
      <c r="AM18" s="545"/>
      <c r="AN18" s="546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2"/>
      <c r="BD18" s="372"/>
      <c r="BE18" s="372"/>
      <c r="BF18" s="372"/>
      <c r="BG18" s="334"/>
      <c r="BH18" s="334"/>
    </row>
    <row r="19" spans="1:60" s="43" customFormat="1" ht="32.25" customHeight="1" x14ac:dyDescent="0.35">
      <c r="A19" s="374" t="s">
        <v>167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540" t="s">
        <v>37</v>
      </c>
      <c r="BC19" s="540"/>
      <c r="BD19" s="540"/>
      <c r="BE19" s="540"/>
      <c r="BF19" s="540"/>
      <c r="BG19" s="540"/>
      <c r="BH19" s="540"/>
    </row>
    <row r="20" spans="1:60" s="225" customFormat="1" ht="42" customHeight="1" x14ac:dyDescent="0.25">
      <c r="A20" s="549" t="s">
        <v>38</v>
      </c>
      <c r="B20" s="527" t="s">
        <v>40</v>
      </c>
      <c r="C20" s="528"/>
      <c r="D20" s="528"/>
      <c r="E20" s="528"/>
      <c r="F20" s="529"/>
      <c r="G20" s="527" t="s">
        <v>41</v>
      </c>
      <c r="H20" s="528"/>
      <c r="I20" s="528"/>
      <c r="J20" s="529"/>
      <c r="K20" s="527" t="s">
        <v>42</v>
      </c>
      <c r="L20" s="528"/>
      <c r="M20" s="528"/>
      <c r="N20" s="528"/>
      <c r="O20" s="529"/>
      <c r="P20" s="527" t="s">
        <v>43</v>
      </c>
      <c r="Q20" s="528"/>
      <c r="R20" s="528"/>
      <c r="S20" s="529"/>
      <c r="T20" s="527" t="s">
        <v>44</v>
      </c>
      <c r="U20" s="528"/>
      <c r="V20" s="528"/>
      <c r="W20" s="531"/>
      <c r="X20" s="527" t="s">
        <v>45</v>
      </c>
      <c r="Y20" s="528"/>
      <c r="Z20" s="528"/>
      <c r="AA20" s="531"/>
      <c r="AB20" s="494"/>
      <c r="AC20" s="527" t="s">
        <v>46</v>
      </c>
      <c r="AD20" s="528"/>
      <c r="AE20" s="528"/>
      <c r="AF20" s="529"/>
      <c r="AG20" s="527" t="s">
        <v>47</v>
      </c>
      <c r="AH20" s="528"/>
      <c r="AI20" s="528"/>
      <c r="AJ20" s="529"/>
      <c r="AK20" s="538" t="s">
        <v>48</v>
      </c>
      <c r="AL20" s="539"/>
      <c r="AM20" s="539"/>
      <c r="AN20" s="539"/>
      <c r="AO20" s="505"/>
      <c r="AP20" s="538" t="s">
        <v>49</v>
      </c>
      <c r="AQ20" s="538"/>
      <c r="AR20" s="538"/>
      <c r="AS20" s="539"/>
      <c r="AT20" s="527" t="s">
        <v>50</v>
      </c>
      <c r="AU20" s="528"/>
      <c r="AV20" s="528"/>
      <c r="AW20" s="554"/>
      <c r="AX20" s="527" t="s">
        <v>39</v>
      </c>
      <c r="AY20" s="528"/>
      <c r="AZ20" s="528"/>
      <c r="BA20" s="554"/>
      <c r="BB20" s="536" t="s">
        <v>51</v>
      </c>
      <c r="BC20" s="536" t="s">
        <v>241</v>
      </c>
      <c r="BD20" s="536" t="s">
        <v>242</v>
      </c>
      <c r="BE20" s="536" t="s">
        <v>243</v>
      </c>
      <c r="BF20" s="536" t="s">
        <v>244</v>
      </c>
      <c r="BG20" s="536" t="s">
        <v>52</v>
      </c>
      <c r="BH20" s="536" t="s">
        <v>53</v>
      </c>
    </row>
    <row r="21" spans="1:60" s="497" customFormat="1" ht="24" customHeight="1" x14ac:dyDescent="0.2">
      <c r="A21" s="550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537"/>
      <c r="BC21" s="537"/>
      <c r="BD21" s="537"/>
      <c r="BE21" s="537"/>
      <c r="BF21" s="537"/>
      <c r="BG21" s="537"/>
      <c r="BH21" s="537"/>
    </row>
    <row r="22" spans="1:60" s="45" customFormat="1" ht="21" x14ac:dyDescent="0.2">
      <c r="A22" s="375" t="s">
        <v>54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117"/>
      <c r="O22" s="117"/>
      <c r="P22" s="118" t="s">
        <v>66</v>
      </c>
      <c r="Q22" s="118" t="s">
        <v>66</v>
      </c>
      <c r="R22" s="118" t="s">
        <v>59</v>
      </c>
      <c r="S22" s="118" t="s">
        <v>59</v>
      </c>
      <c r="T22" s="118" t="s">
        <v>66</v>
      </c>
      <c r="U22" s="118" t="s">
        <v>66</v>
      </c>
      <c r="V22" s="118" t="s">
        <v>66</v>
      </c>
      <c r="W22" s="118"/>
      <c r="X22" s="118"/>
      <c r="Y22" s="118"/>
      <c r="Z22" s="116"/>
      <c r="AA22" s="116"/>
      <c r="AB22" s="116"/>
      <c r="AC22" s="116"/>
      <c r="AD22" s="119"/>
      <c r="AE22" s="116"/>
      <c r="AF22" s="116"/>
      <c r="AG22" s="116"/>
      <c r="AH22" s="116"/>
      <c r="AI22" s="116"/>
      <c r="AJ22" s="116"/>
      <c r="AK22" s="116"/>
      <c r="AL22" s="116"/>
      <c r="AM22" s="118" t="s">
        <v>59</v>
      </c>
      <c r="AN22" s="118" t="s">
        <v>59</v>
      </c>
      <c r="AO22" s="96" t="s">
        <v>66</v>
      </c>
      <c r="AP22" s="96" t="s">
        <v>66</v>
      </c>
      <c r="AQ22" s="96" t="s">
        <v>66</v>
      </c>
      <c r="AR22" s="96" t="s">
        <v>66</v>
      </c>
      <c r="AS22" s="96" t="s">
        <v>66</v>
      </c>
      <c r="AT22" s="96" t="s">
        <v>66</v>
      </c>
      <c r="AU22" s="96" t="s">
        <v>66</v>
      </c>
      <c r="AV22" s="96" t="s">
        <v>66</v>
      </c>
      <c r="AW22" s="96" t="s">
        <v>66</v>
      </c>
      <c r="AX22" s="96"/>
      <c r="AY22" s="96"/>
      <c r="AZ22" s="96"/>
      <c r="BA22" s="96"/>
      <c r="BB22" s="95">
        <v>34</v>
      </c>
      <c r="BC22" s="95">
        <v>4</v>
      </c>
      <c r="BD22" s="95"/>
      <c r="BE22" s="95"/>
      <c r="BF22" s="95"/>
      <c r="BG22" s="95">
        <v>14</v>
      </c>
      <c r="BH22" s="391">
        <f>SUM(BB22:BG22)</f>
        <v>52</v>
      </c>
    </row>
    <row r="23" spans="1:60" s="45" customFormat="1" ht="21" x14ac:dyDescent="0.2">
      <c r="A23" s="375" t="s">
        <v>55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117"/>
      <c r="O23" s="117"/>
      <c r="P23" s="118" t="s">
        <v>66</v>
      </c>
      <c r="Q23" s="118" t="s">
        <v>66</v>
      </c>
      <c r="R23" s="118" t="s">
        <v>59</v>
      </c>
      <c r="S23" s="118" t="s">
        <v>59</v>
      </c>
      <c r="T23" s="118" t="s">
        <v>66</v>
      </c>
      <c r="U23" s="118" t="s">
        <v>66</v>
      </c>
      <c r="V23" s="118" t="s">
        <v>66</v>
      </c>
      <c r="W23" s="118"/>
      <c r="X23" s="118"/>
      <c r="Y23" s="118"/>
      <c r="Z23" s="116"/>
      <c r="AA23" s="116"/>
      <c r="AB23" s="116"/>
      <c r="AC23" s="116"/>
      <c r="AD23" s="119"/>
      <c r="AE23" s="116"/>
      <c r="AF23" s="116"/>
      <c r="AG23" s="116"/>
      <c r="AH23" s="116"/>
      <c r="AI23" s="116"/>
      <c r="AJ23" s="116"/>
      <c r="AK23" s="116"/>
      <c r="AL23" s="116"/>
      <c r="AM23" s="118" t="s">
        <v>59</v>
      </c>
      <c r="AN23" s="118" t="s">
        <v>59</v>
      </c>
      <c r="AO23" s="96" t="s">
        <v>66</v>
      </c>
      <c r="AP23" s="96" t="s">
        <v>66</v>
      </c>
      <c r="AQ23" s="96" t="s">
        <v>66</v>
      </c>
      <c r="AR23" s="96" t="s">
        <v>66</v>
      </c>
      <c r="AS23" s="96" t="s">
        <v>66</v>
      </c>
      <c r="AT23" s="96" t="s">
        <v>66</v>
      </c>
      <c r="AU23" s="96" t="s">
        <v>66</v>
      </c>
      <c r="AV23" s="96" t="s">
        <v>66</v>
      </c>
      <c r="AW23" s="96" t="s">
        <v>66</v>
      </c>
      <c r="AX23" s="477" t="s">
        <v>62</v>
      </c>
      <c r="AY23" s="477" t="s">
        <v>62</v>
      </c>
      <c r="AZ23" s="477" t="s">
        <v>62</v>
      </c>
      <c r="BA23" s="477" t="s">
        <v>62</v>
      </c>
      <c r="BB23" s="95">
        <v>28</v>
      </c>
      <c r="BC23" s="95">
        <v>4</v>
      </c>
      <c r="BD23" s="95">
        <v>2</v>
      </c>
      <c r="BE23" s="95">
        <v>4</v>
      </c>
      <c r="BF23" s="95"/>
      <c r="BG23" s="95">
        <v>14</v>
      </c>
      <c r="BH23" s="391">
        <f>SUM(BB23:BG23)</f>
        <v>52</v>
      </c>
    </row>
    <row r="24" spans="1:60" s="45" customFormat="1" ht="21" x14ac:dyDescent="0.2">
      <c r="A24" s="375" t="s">
        <v>56</v>
      </c>
      <c r="B24" s="477" t="s">
        <v>62</v>
      </c>
      <c r="C24" s="477" t="s">
        <v>62</v>
      </c>
      <c r="D24" s="477" t="s">
        <v>62</v>
      </c>
      <c r="E24" s="477" t="s">
        <v>62</v>
      </c>
      <c r="F24" s="477" t="s">
        <v>62</v>
      </c>
      <c r="G24" s="477" t="s">
        <v>62</v>
      </c>
      <c r="H24" s="477" t="s">
        <v>62</v>
      </c>
      <c r="I24" s="477" t="s">
        <v>62</v>
      </c>
      <c r="J24" s="477" t="s">
        <v>62</v>
      </c>
      <c r="K24" s="477" t="s">
        <v>62</v>
      </c>
      <c r="L24" s="477" t="s">
        <v>62</v>
      </c>
      <c r="M24" s="477" t="s">
        <v>62</v>
      </c>
      <c r="N24" s="477" t="s">
        <v>62</v>
      </c>
      <c r="O24" s="477" t="s">
        <v>62</v>
      </c>
      <c r="P24" s="477" t="s">
        <v>62</v>
      </c>
      <c r="Q24" s="477" t="s">
        <v>62</v>
      </c>
      <c r="R24" s="477" t="s">
        <v>62</v>
      </c>
      <c r="S24" s="118" t="s">
        <v>66</v>
      </c>
      <c r="T24" s="118" t="s">
        <v>66</v>
      </c>
      <c r="U24" s="477" t="s">
        <v>62</v>
      </c>
      <c r="V24" s="477" t="s">
        <v>62</v>
      </c>
      <c r="W24" s="118" t="s">
        <v>66</v>
      </c>
      <c r="X24" s="118" t="s">
        <v>66</v>
      </c>
      <c r="Y24" s="118" t="s">
        <v>66</v>
      </c>
      <c r="Z24" s="477" t="s">
        <v>62</v>
      </c>
      <c r="AA24" s="477" t="s">
        <v>62</v>
      </c>
      <c r="AB24" s="477" t="s">
        <v>62</v>
      </c>
      <c r="AC24" s="477" t="s">
        <v>62</v>
      </c>
      <c r="AD24" s="477" t="s">
        <v>62</v>
      </c>
      <c r="AE24" s="477" t="s">
        <v>62</v>
      </c>
      <c r="AF24" s="477" t="s">
        <v>62</v>
      </c>
      <c r="AG24" s="477" t="s">
        <v>62</v>
      </c>
      <c r="AH24" s="477" t="s">
        <v>62</v>
      </c>
      <c r="AI24" s="477" t="s">
        <v>62</v>
      </c>
      <c r="AJ24" s="477" t="s">
        <v>62</v>
      </c>
      <c r="AK24" s="477" t="s">
        <v>62</v>
      </c>
      <c r="AL24" s="477" t="s">
        <v>62</v>
      </c>
      <c r="AM24" s="477" t="s">
        <v>62</v>
      </c>
      <c r="AN24" s="477" t="s">
        <v>62</v>
      </c>
      <c r="AO24" s="96" t="s">
        <v>66</v>
      </c>
      <c r="AP24" s="96" t="s">
        <v>66</v>
      </c>
      <c r="AQ24" s="96" t="s">
        <v>66</v>
      </c>
      <c r="AR24" s="96" t="s">
        <v>66</v>
      </c>
      <c r="AS24" s="96" t="s">
        <v>66</v>
      </c>
      <c r="AT24" s="96" t="s">
        <v>66</v>
      </c>
      <c r="AU24" s="96" t="s">
        <v>66</v>
      </c>
      <c r="AV24" s="96" t="s">
        <v>66</v>
      </c>
      <c r="AW24" s="96" t="s">
        <v>66</v>
      </c>
      <c r="AX24" s="477" t="s">
        <v>62</v>
      </c>
      <c r="AY24" s="477" t="s">
        <v>62</v>
      </c>
      <c r="AZ24" s="477" t="s">
        <v>62</v>
      </c>
      <c r="BA24" s="477" t="s">
        <v>62</v>
      </c>
      <c r="BB24" s="95"/>
      <c r="BC24" s="95"/>
      <c r="BD24" s="95"/>
      <c r="BE24" s="95">
        <v>38</v>
      </c>
      <c r="BF24" s="95"/>
      <c r="BG24" s="95">
        <v>14</v>
      </c>
      <c r="BH24" s="391">
        <f>SUM(BB24:BG24)</f>
        <v>52</v>
      </c>
    </row>
    <row r="25" spans="1:60" s="45" customFormat="1" ht="21" x14ac:dyDescent="0.2">
      <c r="A25" s="375" t="s">
        <v>57</v>
      </c>
      <c r="B25" s="477" t="s">
        <v>62</v>
      </c>
      <c r="C25" s="477" t="s">
        <v>62</v>
      </c>
      <c r="D25" s="477" t="s">
        <v>62</v>
      </c>
      <c r="E25" s="477" t="s">
        <v>62</v>
      </c>
      <c r="F25" s="477" t="s">
        <v>62</v>
      </c>
      <c r="G25" s="477" t="s">
        <v>62</v>
      </c>
      <c r="H25" s="477" t="s">
        <v>62</v>
      </c>
      <c r="I25" s="477" t="s">
        <v>62</v>
      </c>
      <c r="J25" s="477" t="s">
        <v>62</v>
      </c>
      <c r="K25" s="477" t="s">
        <v>62</v>
      </c>
      <c r="L25" s="477" t="s">
        <v>62</v>
      </c>
      <c r="M25" s="477" t="s">
        <v>62</v>
      </c>
      <c r="N25" s="477" t="s">
        <v>62</v>
      </c>
      <c r="O25" s="477" t="s">
        <v>62</v>
      </c>
      <c r="P25" s="477" t="s">
        <v>62</v>
      </c>
      <c r="Q25" s="477" t="s">
        <v>62</v>
      </c>
      <c r="R25" s="477" t="s">
        <v>62</v>
      </c>
      <c r="S25" s="118" t="s">
        <v>66</v>
      </c>
      <c r="T25" s="118" t="s">
        <v>66</v>
      </c>
      <c r="U25" s="477" t="s">
        <v>62</v>
      </c>
      <c r="V25" s="477" t="s">
        <v>62</v>
      </c>
      <c r="W25" s="118" t="s">
        <v>66</v>
      </c>
      <c r="X25" s="118" t="s">
        <v>66</v>
      </c>
      <c r="Y25" s="118" t="s">
        <v>66</v>
      </c>
      <c r="Z25" s="477" t="s">
        <v>62</v>
      </c>
      <c r="AA25" s="477" t="s">
        <v>62</v>
      </c>
      <c r="AB25" s="477" t="s">
        <v>62</v>
      </c>
      <c r="AC25" s="477" t="s">
        <v>62</v>
      </c>
      <c r="AD25" s="477" t="s">
        <v>62</v>
      </c>
      <c r="AE25" s="477" t="s">
        <v>62</v>
      </c>
      <c r="AF25" s="477" t="s">
        <v>62</v>
      </c>
      <c r="AG25" s="477" t="s">
        <v>62</v>
      </c>
      <c r="AH25" s="477" t="s">
        <v>62</v>
      </c>
      <c r="AI25" s="477" t="s">
        <v>62</v>
      </c>
      <c r="AJ25" s="477" t="s">
        <v>62</v>
      </c>
      <c r="AK25" s="477" t="s">
        <v>62</v>
      </c>
      <c r="AL25" s="477" t="s">
        <v>62</v>
      </c>
      <c r="AM25" s="477" t="s">
        <v>62</v>
      </c>
      <c r="AN25" s="477" t="s">
        <v>62</v>
      </c>
      <c r="AO25" s="96" t="s">
        <v>66</v>
      </c>
      <c r="AP25" s="96" t="s">
        <v>66</v>
      </c>
      <c r="AQ25" s="96" t="s">
        <v>66</v>
      </c>
      <c r="AR25" s="96" t="s">
        <v>66</v>
      </c>
      <c r="AS25" s="96" t="s">
        <v>66</v>
      </c>
      <c r="AT25" s="96" t="s">
        <v>66</v>
      </c>
      <c r="AU25" s="96" t="s">
        <v>66</v>
      </c>
      <c r="AV25" s="96" t="s">
        <v>66</v>
      </c>
      <c r="AW25" s="96" t="s">
        <v>66</v>
      </c>
      <c r="AX25" s="477" t="s">
        <v>62</v>
      </c>
      <c r="AY25" s="477" t="s">
        <v>62</v>
      </c>
      <c r="AZ25" s="477" t="s">
        <v>62</v>
      </c>
      <c r="BA25" s="477" t="s">
        <v>62</v>
      </c>
      <c r="BB25" s="95"/>
      <c r="BC25" s="95"/>
      <c r="BD25" s="95"/>
      <c r="BE25" s="95">
        <v>38</v>
      </c>
      <c r="BF25" s="95"/>
      <c r="BG25" s="95">
        <v>14</v>
      </c>
      <c r="BH25" s="391">
        <f>SUM(BB25:BG25)</f>
        <v>52</v>
      </c>
    </row>
    <row r="26" spans="1:60" s="45" customFormat="1" ht="21" x14ac:dyDescent="0.2">
      <c r="A26" s="376" t="s">
        <v>15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8"/>
      <c r="Z26" s="379"/>
      <c r="AA26" s="379"/>
      <c r="AB26" s="379"/>
      <c r="AC26" s="379"/>
      <c r="AD26" s="379"/>
      <c r="AE26" s="379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7"/>
      <c r="AS26" s="377"/>
      <c r="AT26" s="377"/>
      <c r="AU26" s="377"/>
      <c r="AV26" s="377"/>
      <c r="AW26" s="377"/>
      <c r="AX26" s="377"/>
      <c r="AY26" s="377"/>
      <c r="AZ26" s="377"/>
      <c r="BA26" s="380"/>
      <c r="BB26" s="390">
        <f>SUM(BB22:BB25)</f>
        <v>62</v>
      </c>
      <c r="BC26" s="390">
        <f t="shared" ref="BC26:BG26" si="0">SUM(BC22:BC25)</f>
        <v>8</v>
      </c>
      <c r="BD26" s="390">
        <f t="shared" si="0"/>
        <v>2</v>
      </c>
      <c r="BE26" s="390">
        <f t="shared" si="0"/>
        <v>80</v>
      </c>
      <c r="BF26" s="390">
        <f t="shared" si="0"/>
        <v>0</v>
      </c>
      <c r="BG26" s="390">
        <f t="shared" si="0"/>
        <v>56</v>
      </c>
      <c r="BH26" s="391">
        <f>SUM(BB26:BG26)</f>
        <v>208</v>
      </c>
    </row>
    <row r="27" spans="1:60" x14ac:dyDescent="0.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</row>
    <row r="28" spans="1:60" s="46" customFormat="1" ht="20.100000000000001" customHeight="1" x14ac:dyDescent="0.25">
      <c r="A28" s="97"/>
      <c r="B28" s="98"/>
      <c r="C28" s="99" t="s">
        <v>58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 t="s">
        <v>59</v>
      </c>
      <c r="O28" s="102" t="s">
        <v>105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3" t="s">
        <v>60</v>
      </c>
      <c r="AC28" s="102" t="s">
        <v>61</v>
      </c>
      <c r="AD28" s="104"/>
      <c r="AE28" s="105"/>
      <c r="AF28" s="106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8"/>
      <c r="AU28" s="108"/>
      <c r="AV28" s="109"/>
      <c r="AW28" s="109"/>
      <c r="AX28" s="110"/>
      <c r="AY28" s="110"/>
      <c r="AZ28" s="110"/>
      <c r="BA28" s="110"/>
      <c r="BB28" s="111"/>
      <c r="BC28" s="111"/>
      <c r="BD28" s="111"/>
      <c r="BE28" s="111"/>
      <c r="BF28" s="111"/>
      <c r="BG28" s="111"/>
      <c r="BH28" s="111"/>
    </row>
    <row r="29" spans="1:60" s="47" customFormat="1" ht="20.100000000000001" customHeight="1" x14ac:dyDescent="0.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0"/>
      <c r="Y29" s="100"/>
      <c r="Z29" s="100"/>
      <c r="AA29" s="100"/>
      <c r="AB29" s="103" t="s">
        <v>62</v>
      </c>
      <c r="AC29" s="481" t="s">
        <v>207</v>
      </c>
      <c r="AD29" s="104"/>
      <c r="AE29" s="105"/>
      <c r="AF29" s="106"/>
      <c r="AG29" s="106"/>
      <c r="AH29" s="105"/>
      <c r="AI29" s="105"/>
      <c r="AJ29" s="105"/>
      <c r="AK29" s="105"/>
      <c r="AL29" s="105"/>
      <c r="AM29" s="105"/>
      <c r="AN29" s="106"/>
      <c r="AO29" s="106"/>
      <c r="AP29" s="105"/>
      <c r="AQ29" s="105"/>
      <c r="AR29" s="105"/>
      <c r="AS29" s="105"/>
      <c r="AT29" s="113"/>
      <c r="AU29" s="114"/>
      <c r="AV29" s="106"/>
      <c r="AW29" s="110"/>
      <c r="AX29" s="110"/>
      <c r="AY29" s="110"/>
      <c r="AZ29" s="110"/>
      <c r="BA29" s="110"/>
      <c r="BB29" s="106"/>
      <c r="BC29" s="106"/>
      <c r="BD29" s="106"/>
      <c r="BE29" s="106"/>
      <c r="BF29" s="106"/>
      <c r="BG29" s="106"/>
      <c r="BH29" s="106"/>
    </row>
    <row r="30" spans="1:60" ht="15" x14ac:dyDescent="0.2">
      <c r="A30" s="73"/>
      <c r="B30" s="73"/>
      <c r="C30" s="73"/>
      <c r="D30" s="73"/>
      <c r="E30" s="100"/>
      <c r="F30" s="100"/>
      <c r="G30" s="100"/>
      <c r="H30" s="100"/>
      <c r="I30" s="100"/>
      <c r="J30" s="100"/>
      <c r="K30" s="104"/>
      <c r="L30" s="104"/>
      <c r="M30" s="100"/>
      <c r="N30" s="115"/>
      <c r="O30" s="115"/>
      <c r="P30" s="100"/>
      <c r="Q30" s="100"/>
      <c r="R30" s="100"/>
      <c r="S30" s="100"/>
      <c r="T30" s="100"/>
      <c r="U30" s="100"/>
      <c r="V30" s="100"/>
      <c r="W30" s="100"/>
      <c r="X30" s="104"/>
      <c r="Y30" s="104"/>
      <c r="Z30" s="100"/>
      <c r="AA30" s="100"/>
      <c r="AB30" s="73"/>
      <c r="AC30" s="73"/>
      <c r="AD30" s="100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13"/>
      <c r="AU30" s="113"/>
      <c r="AV30" s="105"/>
      <c r="AW30" s="105"/>
      <c r="AX30" s="105"/>
      <c r="AY30" s="105"/>
      <c r="AZ30" s="105"/>
      <c r="BA30" s="105"/>
      <c r="BB30" s="115"/>
      <c r="BC30" s="115"/>
      <c r="BD30" s="115"/>
      <c r="BE30" s="115"/>
      <c r="BF30" s="115"/>
      <c r="BG30" s="115"/>
      <c r="BH30" s="115"/>
    </row>
    <row r="31" spans="1:60" ht="15.75" x14ac:dyDescent="0.25">
      <c r="A31" s="634" t="str">
        <f>'Титул денна'!A31:BH31</f>
        <v>ПРАКТИКИ:  Пд - педагогічна (як правило проходить протягом семестру)</v>
      </c>
      <c r="B31" s="635"/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  <c r="AD31" s="635"/>
      <c r="AE31" s="635"/>
      <c r="AF31" s="635"/>
      <c r="AG31" s="635"/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35"/>
      <c r="AT31" s="635"/>
      <c r="AU31" s="635"/>
      <c r="AV31" s="635"/>
      <c r="AW31" s="635"/>
      <c r="AX31" s="635"/>
      <c r="AY31" s="635"/>
      <c r="AZ31" s="635"/>
      <c r="BA31" s="635"/>
      <c r="BB31" s="635"/>
      <c r="BC31" s="635"/>
      <c r="BD31" s="635"/>
      <c r="BE31" s="635"/>
      <c r="BF31" s="635"/>
      <c r="BG31" s="635"/>
      <c r="BH31" s="635"/>
    </row>
    <row r="32" spans="1:60" ht="33" customHeight="1" x14ac:dyDescent="0.2">
      <c r="A32" s="386" t="s">
        <v>106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534" t="s">
        <v>116</v>
      </c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4"/>
      <c r="AW32" s="534"/>
      <c r="AX32" s="534"/>
      <c r="AY32" s="534"/>
      <c r="AZ32" s="534"/>
      <c r="BA32" s="534"/>
      <c r="BB32" s="534"/>
      <c r="BC32" s="534"/>
      <c r="BD32" s="534"/>
      <c r="BE32" s="534"/>
      <c r="BF32" s="534"/>
      <c r="BG32" s="534"/>
      <c r="BH32" s="534"/>
    </row>
    <row r="33" spans="1:60" ht="15.75" x14ac:dyDescent="0.25">
      <c r="A33" s="387" t="s">
        <v>107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</row>
    <row r="34" spans="1:60" ht="15.75" x14ac:dyDescent="0.25">
      <c r="A34" s="381" t="s">
        <v>64</v>
      </c>
      <c r="B34" s="332"/>
      <c r="C34" s="388"/>
      <c r="D34" s="381"/>
      <c r="E34" s="381"/>
      <c r="F34" s="381" t="s">
        <v>65</v>
      </c>
      <c r="G34" s="381"/>
      <c r="H34" s="381"/>
      <c r="I34" s="381"/>
      <c r="J34" s="381"/>
      <c r="K34" s="388"/>
      <c r="L34" s="388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8"/>
      <c r="Y34" s="388"/>
      <c r="Z34" s="381"/>
      <c r="AA34" s="381"/>
      <c r="AB34" s="381"/>
      <c r="AC34" s="381"/>
      <c r="AD34" s="381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32"/>
      <c r="BC34" s="332"/>
      <c r="BD34" s="332"/>
      <c r="BE34" s="332"/>
      <c r="BF34" s="332"/>
      <c r="BG34" s="332"/>
      <c r="BH34" s="332"/>
    </row>
    <row r="35" spans="1:60" x14ac:dyDescent="0.2">
      <c r="A35" s="389" t="s">
        <v>63</v>
      </c>
      <c r="B35" s="382" t="s">
        <v>102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</row>
  </sheetData>
  <sheetProtection password="C7B1" sheet="1" objects="1" scenarios="1" formatCells="0" formatColumns="0" formatRows="0"/>
  <mergeCells count="46">
    <mergeCell ref="Q18:AA18"/>
    <mergeCell ref="AI18:AN18"/>
    <mergeCell ref="BB19:BH19"/>
    <mergeCell ref="AC32:BH32"/>
    <mergeCell ref="A31:BH31"/>
    <mergeCell ref="A20:A21"/>
    <mergeCell ref="B20:F20"/>
    <mergeCell ref="G20:J20"/>
    <mergeCell ref="K20:O20"/>
    <mergeCell ref="P20:S20"/>
    <mergeCell ref="T20:W20"/>
    <mergeCell ref="X20:AA20"/>
    <mergeCell ref="AC20:AF20"/>
    <mergeCell ref="AG20:AJ20"/>
    <mergeCell ref="AK20:AN20"/>
    <mergeCell ref="AP20:AS20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B2:X2"/>
    <mergeCell ref="B3:U3"/>
    <mergeCell ref="B4:T4"/>
    <mergeCell ref="BB1:BE1"/>
    <mergeCell ref="BC2:BE2"/>
    <mergeCell ref="BE20:BE21"/>
    <mergeCell ref="BF20:BF21"/>
    <mergeCell ref="BG20:BG21"/>
    <mergeCell ref="BH20:BH21"/>
    <mergeCell ref="AT20:AW20"/>
    <mergeCell ref="AX20:BA20"/>
    <mergeCell ref="BB20:BB21"/>
    <mergeCell ref="BC20:BC21"/>
    <mergeCell ref="BD20:BD21"/>
  </mergeCells>
  <dataValidations count="3">
    <dataValidation errorStyle="warning" allowBlank="1" showInputMessage="1" showErrorMessage="1" sqref="M13:BB13 BC2 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138"/>
  <sheetViews>
    <sheetView view="pageBreakPreview" topLeftCell="A44" zoomScale="116" zoomScaleNormal="100" zoomScaleSheetLayoutView="116" workbookViewId="0">
      <selection activeCell="W89" sqref="W89"/>
    </sheetView>
  </sheetViews>
  <sheetFormatPr defaultColWidth="9.140625" defaultRowHeight="12.75" x14ac:dyDescent="0.2"/>
  <cols>
    <col min="1" max="1" width="7.42578125" style="324" bestFit="1" customWidth="1"/>
    <col min="2" max="2" width="28" style="325" customWidth="1"/>
    <col min="3" max="3" width="5.42578125" style="327" customWidth="1"/>
    <col min="4" max="14" width="2.42578125" style="315" customWidth="1"/>
    <col min="15" max="16" width="2" style="315" customWidth="1"/>
    <col min="17" max="17" width="2.140625" style="315" customWidth="1"/>
    <col min="18" max="18" width="2" style="315" customWidth="1"/>
    <col min="19" max="19" width="1.85546875" style="315" customWidth="1"/>
    <col min="20" max="20" width="2.140625" style="315" customWidth="1"/>
    <col min="21" max="23" width="2.42578125" style="315" customWidth="1"/>
    <col min="24" max="24" width="6" style="326" customWidth="1"/>
    <col min="25" max="25" width="5.28515625" style="326" customWidth="1"/>
    <col min="26" max="28" width="4.5703125" style="326" customWidth="1"/>
    <col min="29" max="29" width="5.7109375" style="326" customWidth="1"/>
    <col min="30" max="45" width="4.5703125" style="326" customWidth="1"/>
    <col min="46" max="61" width="4.5703125" style="326" hidden="1" customWidth="1"/>
    <col min="62" max="62" width="5.7109375" style="65" bestFit="1" customWidth="1"/>
    <col min="63" max="63" width="4.5703125" style="33" customWidth="1"/>
    <col min="64" max="64" width="9.5703125" style="33" bestFit="1" customWidth="1"/>
    <col min="65" max="66" width="5" style="33" customWidth="1"/>
    <col min="67" max="67" width="5.28515625" style="33" customWidth="1"/>
    <col min="68" max="68" width="5.140625" style="33" customWidth="1"/>
    <col min="69" max="69" width="5" style="33" customWidth="1"/>
    <col min="70" max="70" width="5.42578125" style="33" customWidth="1"/>
    <col min="71" max="71" width="5.7109375" style="33" customWidth="1"/>
    <col min="72" max="72" width="6" style="33" customWidth="1"/>
    <col min="73" max="73" width="6.42578125" style="13" customWidth="1"/>
    <col min="74" max="74" width="4.7109375" style="13" customWidth="1"/>
    <col min="75" max="82" width="5.7109375" style="13" customWidth="1"/>
    <col min="83" max="83" width="5.7109375" style="207" customWidth="1"/>
    <col min="84" max="84" width="6.140625" style="221" customWidth="1"/>
    <col min="85" max="85" width="4.28515625" style="13" customWidth="1"/>
    <col min="86" max="89" width="3.7109375" style="13" customWidth="1"/>
    <col min="90" max="92" width="5.5703125" style="13" customWidth="1"/>
    <col min="93" max="93" width="4.42578125" style="13" customWidth="1"/>
    <col min="94" max="98" width="3.7109375" style="13" customWidth="1"/>
    <col min="99" max="99" width="4.85546875" style="13" customWidth="1"/>
    <col min="100" max="106" width="3.7109375" style="13" customWidth="1"/>
    <col min="107" max="107" width="5.42578125" style="13" customWidth="1"/>
    <col min="108" max="115" width="4.5703125" style="56" customWidth="1"/>
    <col min="116" max="116" width="4.5703125" style="13" customWidth="1"/>
    <col min="117" max="124" width="5.140625" style="13" customWidth="1"/>
    <col min="125" max="125" width="5.7109375" style="13" customWidth="1"/>
    <col min="126" max="129" width="5.5703125" style="13" customWidth="1"/>
    <col min="130" max="130" width="4" style="13" customWidth="1"/>
    <col min="131" max="150" width="9.140625" style="13"/>
    <col min="151" max="16384" width="9.140625" style="33"/>
  </cols>
  <sheetData>
    <row r="1" spans="1:150" s="254" customFormat="1" ht="11.25" x14ac:dyDescent="0.2">
      <c r="B1" s="255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95"/>
      <c r="CF1" s="210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</row>
    <row r="2" spans="1:150" s="19" customFormat="1" ht="18.75" x14ac:dyDescent="0.25">
      <c r="A2" s="659" t="s">
        <v>5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21"/>
      <c r="BK2" s="25" t="s">
        <v>29</v>
      </c>
      <c r="BU2" s="2"/>
      <c r="BV2" s="2"/>
      <c r="BW2" s="79" t="s">
        <v>81</v>
      </c>
      <c r="BX2" s="79" t="s">
        <v>117</v>
      </c>
      <c r="BY2" s="79" t="s">
        <v>80</v>
      </c>
      <c r="BZ2" s="79" t="s">
        <v>79</v>
      </c>
      <c r="CA2" s="79" t="s">
        <v>118</v>
      </c>
      <c r="CB2" s="79" t="s">
        <v>82</v>
      </c>
      <c r="CC2" s="79" t="s">
        <v>122</v>
      </c>
      <c r="CD2" s="79" t="s">
        <v>83</v>
      </c>
      <c r="CE2" s="196" t="s">
        <v>110</v>
      </c>
      <c r="CF2" s="211" t="s">
        <v>84</v>
      </c>
      <c r="CG2" s="79" t="s">
        <v>119</v>
      </c>
      <c r="CH2" s="79" t="s">
        <v>120</v>
      </c>
      <c r="CI2" s="79" t="s">
        <v>85</v>
      </c>
      <c r="CJ2" s="79" t="s">
        <v>86</v>
      </c>
      <c r="CK2" s="79" t="s">
        <v>111</v>
      </c>
      <c r="CL2" s="79" t="s">
        <v>87</v>
      </c>
      <c r="CM2" s="79" t="s">
        <v>112</v>
      </c>
      <c r="CN2" s="79" t="s">
        <v>88</v>
      </c>
      <c r="CO2" s="79" t="s">
        <v>89</v>
      </c>
      <c r="CP2" s="79" t="s">
        <v>90</v>
      </c>
      <c r="CQ2" s="79" t="s">
        <v>91</v>
      </c>
      <c r="CR2" s="79" t="s">
        <v>92</v>
      </c>
      <c r="CS2" s="79" t="s">
        <v>115</v>
      </c>
      <c r="CT2" s="79" t="s">
        <v>93</v>
      </c>
      <c r="CU2" s="79" t="s">
        <v>94</v>
      </c>
      <c r="CV2" s="79" t="s">
        <v>95</v>
      </c>
      <c r="CW2" s="79" t="s">
        <v>96</v>
      </c>
      <c r="CX2" s="79" t="s">
        <v>121</v>
      </c>
      <c r="CY2" s="79" t="s">
        <v>97</v>
      </c>
      <c r="CZ2" s="79" t="s">
        <v>98</v>
      </c>
      <c r="DA2" s="120" t="s">
        <v>113</v>
      </c>
      <c r="DB2" s="79" t="s">
        <v>114</v>
      </c>
      <c r="DC2" s="2"/>
      <c r="DD2" s="54"/>
      <c r="DE2" s="54"/>
      <c r="DF2" s="54"/>
      <c r="DG2" s="54"/>
      <c r="DH2" s="54"/>
      <c r="DI2" s="54"/>
      <c r="DJ2" s="54"/>
      <c r="DK2" s="54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:150" s="19" customFormat="1" x14ac:dyDescent="0.2">
      <c r="A3" s="660" t="s">
        <v>104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1"/>
      <c r="BH3" s="661"/>
      <c r="BI3" s="662"/>
      <c r="BJ3" s="21"/>
      <c r="BL3" s="596" t="s">
        <v>67</v>
      </c>
      <c r="BM3" s="596"/>
      <c r="BN3" s="596"/>
      <c r="BO3" s="596"/>
      <c r="BP3" s="596"/>
      <c r="BQ3" s="596"/>
      <c r="BR3" s="596"/>
      <c r="BS3" s="596"/>
      <c r="BU3" s="2"/>
      <c r="BV3" s="2"/>
      <c r="BW3" s="2"/>
      <c r="BX3" s="2"/>
      <c r="BY3" s="2"/>
      <c r="BZ3" s="2"/>
      <c r="CA3" s="2"/>
      <c r="CB3" s="2"/>
      <c r="CC3" s="2"/>
      <c r="CD3" s="2"/>
      <c r="CE3" s="197"/>
      <c r="CF3" s="212"/>
      <c r="CG3" s="2"/>
      <c r="CH3" s="2"/>
      <c r="CI3" s="2"/>
      <c r="CJ3" s="2"/>
      <c r="CK3" s="2"/>
      <c r="CL3" s="2"/>
      <c r="CM3" s="2"/>
      <c r="CN3" s="2"/>
      <c r="CO3" s="2"/>
      <c r="CP3" s="88"/>
      <c r="CQ3" s="88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54"/>
      <c r="DE3" s="54"/>
      <c r="DF3" s="54"/>
      <c r="DG3" s="54"/>
      <c r="DH3" s="54"/>
      <c r="DI3" s="54"/>
      <c r="DJ3" s="54"/>
      <c r="DK3" s="54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s="19" customFormat="1" ht="15" x14ac:dyDescent="0.25">
      <c r="A4" s="663" t="str">
        <f>'ПЛАН НАВЧАЛЬНОГО ПРОЦЕСУ ДЕННА'!A4:BI4</f>
        <v>доктор філософії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64"/>
      <c r="AY4" s="664"/>
      <c r="AZ4" s="664"/>
      <c r="BA4" s="664"/>
      <c r="BB4" s="664"/>
      <c r="BC4" s="664"/>
      <c r="BD4" s="664"/>
      <c r="BE4" s="664"/>
      <c r="BF4" s="664"/>
      <c r="BG4" s="664"/>
      <c r="BH4" s="664"/>
      <c r="BI4" s="665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U4" s="2"/>
      <c r="BV4" s="2"/>
      <c r="BW4" s="504">
        <v>0.1</v>
      </c>
      <c r="BX4"/>
      <c r="BY4"/>
      <c r="BZ4"/>
      <c r="CA4"/>
      <c r="CB4"/>
      <c r="CC4"/>
      <c r="CD4"/>
      <c r="CE4" s="197"/>
      <c r="CF4" s="21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54"/>
      <c r="DE4" s="54"/>
      <c r="DF4" s="54"/>
      <c r="DG4" s="54"/>
      <c r="DH4" s="54"/>
      <c r="DI4" s="54"/>
      <c r="DJ4" s="54"/>
      <c r="DK4" s="54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51" t="s">
        <v>194</v>
      </c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s="27" customFormat="1" x14ac:dyDescent="0.2">
      <c r="A5" s="666" t="s">
        <v>125</v>
      </c>
      <c r="B5" s="669" t="s">
        <v>6</v>
      </c>
      <c r="C5" s="672" t="s">
        <v>7</v>
      </c>
      <c r="D5" s="653" t="s">
        <v>8</v>
      </c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5"/>
      <c r="X5" s="656" t="s">
        <v>1</v>
      </c>
      <c r="Y5" s="657"/>
      <c r="Z5" s="657"/>
      <c r="AA5" s="657"/>
      <c r="AB5" s="657"/>
      <c r="AC5" s="658"/>
      <c r="AD5" s="656" t="s">
        <v>9</v>
      </c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7"/>
      <c r="AR5" s="657"/>
      <c r="AS5" s="657"/>
      <c r="AT5" s="657"/>
      <c r="AU5" s="657"/>
      <c r="AV5" s="657"/>
      <c r="AW5" s="657"/>
      <c r="AX5" s="657"/>
      <c r="AY5" s="657"/>
      <c r="AZ5" s="657"/>
      <c r="BA5" s="657"/>
      <c r="BB5" s="657"/>
      <c r="BC5" s="657"/>
      <c r="BD5" s="657"/>
      <c r="BE5" s="657"/>
      <c r="BF5" s="657"/>
      <c r="BG5" s="657"/>
      <c r="BH5" s="657"/>
      <c r="BI5" s="658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U5" s="3"/>
      <c r="BV5" s="3"/>
      <c r="BW5" s="3"/>
      <c r="BX5"/>
      <c r="BY5"/>
      <c r="BZ5"/>
      <c r="CA5"/>
      <c r="CB5"/>
      <c r="CC5"/>
      <c r="CD5"/>
      <c r="CE5" s="198"/>
      <c r="CF5" s="21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92"/>
      <c r="DE5" s="92"/>
      <c r="DF5" s="92"/>
      <c r="DG5" s="92"/>
      <c r="DH5" s="92"/>
      <c r="DI5" s="92"/>
      <c r="DJ5" s="92"/>
      <c r="DK5" s="92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s="28" customFormat="1" ht="15" x14ac:dyDescent="0.2">
      <c r="A6" s="667"/>
      <c r="B6" s="670"/>
      <c r="C6" s="672"/>
      <c r="D6" s="643" t="s">
        <v>10</v>
      </c>
      <c r="E6" s="644"/>
      <c r="F6" s="644"/>
      <c r="G6" s="645"/>
      <c r="H6" s="636" t="s">
        <v>11</v>
      </c>
      <c r="I6" s="636"/>
      <c r="J6" s="636"/>
      <c r="K6" s="636"/>
      <c r="L6" s="636"/>
      <c r="M6" s="636"/>
      <c r="N6" s="636"/>
      <c r="O6" s="652" t="s">
        <v>12</v>
      </c>
      <c r="P6" s="652" t="s">
        <v>13</v>
      </c>
      <c r="Q6" s="636" t="s">
        <v>14</v>
      </c>
      <c r="R6" s="636"/>
      <c r="S6" s="636"/>
      <c r="T6" s="636"/>
      <c r="U6" s="636"/>
      <c r="V6" s="636"/>
      <c r="W6" s="636"/>
      <c r="X6" s="642" t="s">
        <v>15</v>
      </c>
      <c r="Y6" s="642"/>
      <c r="Z6" s="636" t="s">
        <v>163</v>
      </c>
      <c r="AA6" s="636" t="s">
        <v>164</v>
      </c>
      <c r="AB6" s="636" t="s">
        <v>165</v>
      </c>
      <c r="AC6" s="636" t="s">
        <v>0</v>
      </c>
      <c r="AD6" s="653" t="s">
        <v>16</v>
      </c>
      <c r="AE6" s="654"/>
      <c r="AF6" s="654"/>
      <c r="AG6" s="654"/>
      <c r="AH6" s="654"/>
      <c r="AI6" s="654"/>
      <c r="AJ6" s="654"/>
      <c r="AK6" s="655"/>
      <c r="AL6" s="653" t="s">
        <v>17</v>
      </c>
      <c r="AM6" s="654"/>
      <c r="AN6" s="654"/>
      <c r="AO6" s="654"/>
      <c r="AP6" s="654"/>
      <c r="AQ6" s="654"/>
      <c r="AR6" s="654"/>
      <c r="AS6" s="655"/>
      <c r="AT6" s="656" t="s">
        <v>18</v>
      </c>
      <c r="AU6" s="657"/>
      <c r="AV6" s="657"/>
      <c r="AW6" s="657"/>
      <c r="AX6" s="657"/>
      <c r="AY6" s="657"/>
      <c r="AZ6" s="657"/>
      <c r="BA6" s="658"/>
      <c r="BB6" s="656" t="s">
        <v>19</v>
      </c>
      <c r="BC6" s="657"/>
      <c r="BD6" s="657"/>
      <c r="BE6" s="657"/>
      <c r="BF6" s="657"/>
      <c r="BG6" s="657"/>
      <c r="BH6" s="657"/>
      <c r="BI6" s="658"/>
      <c r="BJ6" s="61"/>
      <c r="BK6" s="27" t="s">
        <v>68</v>
      </c>
      <c r="BL6" s="143">
        <v>1</v>
      </c>
      <c r="BM6" s="4" t="s">
        <v>70</v>
      </c>
      <c r="BN6" s="4"/>
      <c r="BO6" s="4" t="s">
        <v>69</v>
      </c>
      <c r="BP6" s="144">
        <v>1.5</v>
      </c>
      <c r="BQ6" s="4" t="s">
        <v>71</v>
      </c>
      <c r="BR6" s="4"/>
      <c r="BT6" s="29"/>
      <c r="BU6" s="4"/>
      <c r="BV6" s="4"/>
      <c r="BW6" s="4"/>
      <c r="BX6"/>
      <c r="BY6"/>
      <c r="BZ6"/>
      <c r="CA6"/>
      <c r="CB6"/>
      <c r="CC6"/>
      <c r="CD6"/>
      <c r="CE6" s="199"/>
      <c r="CF6" s="21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93"/>
      <c r="DE6" s="93"/>
      <c r="DF6" s="93"/>
      <c r="DG6" s="93"/>
      <c r="DH6" s="93"/>
      <c r="DI6" s="93"/>
      <c r="DJ6" s="93"/>
      <c r="DK6" s="93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250" t="s">
        <v>264</v>
      </c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</row>
    <row r="7" spans="1:150" s="28" customFormat="1" ht="15" x14ac:dyDescent="0.2">
      <c r="A7" s="667"/>
      <c r="B7" s="670"/>
      <c r="C7" s="672"/>
      <c r="D7" s="646"/>
      <c r="E7" s="647"/>
      <c r="F7" s="647"/>
      <c r="G7" s="648"/>
      <c r="H7" s="636"/>
      <c r="I7" s="636"/>
      <c r="J7" s="636"/>
      <c r="K7" s="636"/>
      <c r="L7" s="636"/>
      <c r="M7" s="636"/>
      <c r="N7" s="636"/>
      <c r="O7" s="652"/>
      <c r="P7" s="652"/>
      <c r="Q7" s="636"/>
      <c r="R7" s="636"/>
      <c r="S7" s="636"/>
      <c r="T7" s="636"/>
      <c r="U7" s="636"/>
      <c r="V7" s="636"/>
      <c r="W7" s="636"/>
      <c r="X7" s="636" t="s">
        <v>20</v>
      </c>
      <c r="Y7" s="636" t="s">
        <v>21</v>
      </c>
      <c r="Z7" s="636"/>
      <c r="AA7" s="636"/>
      <c r="AB7" s="636"/>
      <c r="AC7" s="636"/>
      <c r="AD7" s="673">
        <v>1</v>
      </c>
      <c r="AE7" s="674"/>
      <c r="AF7" s="674"/>
      <c r="AG7" s="675"/>
      <c r="AH7" s="673">
        <v>2</v>
      </c>
      <c r="AI7" s="674"/>
      <c r="AJ7" s="674"/>
      <c r="AK7" s="675"/>
      <c r="AL7" s="673">
        <v>3</v>
      </c>
      <c r="AM7" s="674"/>
      <c r="AN7" s="674"/>
      <c r="AO7" s="675"/>
      <c r="AP7" s="673">
        <v>4</v>
      </c>
      <c r="AQ7" s="674"/>
      <c r="AR7" s="674"/>
      <c r="AS7" s="675"/>
      <c r="AT7" s="673">
        <v>5</v>
      </c>
      <c r="AU7" s="674"/>
      <c r="AV7" s="674"/>
      <c r="AW7" s="675"/>
      <c r="AX7" s="673">
        <v>6</v>
      </c>
      <c r="AY7" s="674"/>
      <c r="AZ7" s="674"/>
      <c r="BA7" s="675"/>
      <c r="BB7" s="673">
        <v>7</v>
      </c>
      <c r="BC7" s="674"/>
      <c r="BD7" s="674"/>
      <c r="BE7" s="675"/>
      <c r="BF7" s="673">
        <v>8</v>
      </c>
      <c r="BG7" s="674"/>
      <c r="BH7" s="674"/>
      <c r="BI7" s="675"/>
      <c r="BJ7" s="61"/>
      <c r="BK7" s="26" t="s">
        <v>25</v>
      </c>
      <c r="BL7" s="19"/>
      <c r="BM7" s="19"/>
      <c r="BN7" s="19"/>
      <c r="BO7" s="3"/>
      <c r="BP7" s="3"/>
      <c r="BQ7" s="27"/>
      <c r="BR7" s="57">
        <v>30</v>
      </c>
      <c r="BT7" s="30"/>
      <c r="BU7" s="4"/>
      <c r="BV7" s="4"/>
      <c r="BW7" s="4"/>
      <c r="BX7" s="4"/>
      <c r="BY7" s="4"/>
      <c r="BZ7" s="4"/>
      <c r="CA7" s="4"/>
      <c r="CB7" s="4"/>
      <c r="CC7" s="4"/>
      <c r="CD7" s="4"/>
      <c r="CE7" s="199"/>
      <c r="CF7" s="21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93"/>
      <c r="DE7" s="93"/>
      <c r="DF7" s="93"/>
      <c r="DG7" s="93"/>
      <c r="DH7" s="93"/>
      <c r="DI7" s="93"/>
      <c r="DJ7" s="93"/>
      <c r="DK7" s="9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250" t="s">
        <v>265</v>
      </c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</row>
    <row r="8" spans="1:150" s="28" customFormat="1" ht="15.75" x14ac:dyDescent="0.25">
      <c r="A8" s="667"/>
      <c r="B8" s="670"/>
      <c r="C8" s="672"/>
      <c r="D8" s="646"/>
      <c r="E8" s="647"/>
      <c r="F8" s="647"/>
      <c r="G8" s="648"/>
      <c r="H8" s="636"/>
      <c r="I8" s="636"/>
      <c r="J8" s="636"/>
      <c r="K8" s="636"/>
      <c r="L8" s="636"/>
      <c r="M8" s="636"/>
      <c r="N8" s="636"/>
      <c r="O8" s="652"/>
      <c r="P8" s="652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56" t="s">
        <v>22</v>
      </c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  <c r="AR8" s="657"/>
      <c r="AS8" s="657"/>
      <c r="AT8" s="657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  <c r="BI8" s="658"/>
      <c r="BJ8" s="61"/>
      <c r="BK8" s="25" t="s">
        <v>31</v>
      </c>
      <c r="BU8" s="4"/>
      <c r="BV8" s="4"/>
      <c r="BW8" s="4"/>
      <c r="BX8" s="4"/>
      <c r="BY8" s="4"/>
      <c r="BZ8" s="4"/>
      <c r="CA8" s="4"/>
      <c r="CB8" s="4"/>
      <c r="CC8" s="4"/>
      <c r="CD8" s="4"/>
      <c r="CE8" s="199"/>
      <c r="CF8" s="214"/>
      <c r="CG8" s="4"/>
      <c r="CH8" s="4"/>
      <c r="CI8" s="4" t="s">
        <v>100</v>
      </c>
      <c r="CJ8" s="4"/>
      <c r="CK8" s="4"/>
      <c r="CL8" s="4"/>
      <c r="CM8" s="4"/>
      <c r="CN8" s="4"/>
      <c r="CO8" s="4"/>
      <c r="CP8" s="4"/>
      <c r="CQ8" s="4" t="s">
        <v>78</v>
      </c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93" t="s">
        <v>77</v>
      </c>
      <c r="DE8" s="93"/>
      <c r="DF8" s="93"/>
      <c r="DG8" s="93"/>
      <c r="DH8" s="93"/>
      <c r="DI8" s="93"/>
      <c r="DJ8" s="93"/>
      <c r="DK8" s="9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250" t="s">
        <v>195</v>
      </c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s="28" customFormat="1" ht="15" x14ac:dyDescent="0.2">
      <c r="A9" s="667"/>
      <c r="B9" s="670"/>
      <c r="C9" s="672"/>
      <c r="D9" s="646"/>
      <c r="E9" s="647"/>
      <c r="F9" s="647"/>
      <c r="G9" s="648"/>
      <c r="H9" s="636"/>
      <c r="I9" s="636"/>
      <c r="J9" s="636"/>
      <c r="K9" s="636"/>
      <c r="L9" s="636"/>
      <c r="M9" s="636"/>
      <c r="N9" s="636"/>
      <c r="O9" s="652"/>
      <c r="P9" s="652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582">
        <v>1</v>
      </c>
      <c r="AE9" s="583"/>
      <c r="AF9" s="583"/>
      <c r="AG9" s="584"/>
      <c r="AH9" s="582">
        <v>1</v>
      </c>
      <c r="AI9" s="583"/>
      <c r="AJ9" s="583"/>
      <c r="AK9" s="584"/>
      <c r="AL9" s="582">
        <v>1</v>
      </c>
      <c r="AM9" s="583"/>
      <c r="AN9" s="583"/>
      <c r="AO9" s="584"/>
      <c r="AP9" s="582">
        <v>1</v>
      </c>
      <c r="AQ9" s="583"/>
      <c r="AR9" s="583"/>
      <c r="AS9" s="584"/>
      <c r="AT9" s="582">
        <v>1</v>
      </c>
      <c r="AU9" s="583"/>
      <c r="AV9" s="583"/>
      <c r="AW9" s="584"/>
      <c r="AX9" s="582">
        <v>1</v>
      </c>
      <c r="AY9" s="583"/>
      <c r="AZ9" s="583"/>
      <c r="BA9" s="584"/>
      <c r="BB9" s="582">
        <v>1</v>
      </c>
      <c r="BC9" s="583"/>
      <c r="BD9" s="583"/>
      <c r="BE9" s="584"/>
      <c r="BF9" s="582">
        <v>1</v>
      </c>
      <c r="BG9" s="583"/>
      <c r="BH9" s="583"/>
      <c r="BI9" s="584"/>
      <c r="BJ9" s="62"/>
      <c r="BU9" s="4"/>
      <c r="BV9" s="4"/>
      <c r="BW9" s="4"/>
      <c r="BX9" s="4"/>
      <c r="BY9" s="4"/>
      <c r="BZ9" s="4"/>
      <c r="CA9" s="4"/>
      <c r="CB9" s="4"/>
      <c r="CC9" s="4"/>
      <c r="CD9" s="4"/>
      <c r="CE9" s="199"/>
      <c r="CF9" s="215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93"/>
      <c r="DE9" s="93"/>
      <c r="DF9" s="93"/>
      <c r="DG9" s="93"/>
      <c r="DH9" s="93"/>
      <c r="DI9" s="93"/>
      <c r="DJ9" s="93"/>
      <c r="DK9" s="9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250" t="s">
        <v>196</v>
      </c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s="28" customFormat="1" ht="12.75" customHeight="1" x14ac:dyDescent="0.2">
      <c r="A10" s="668"/>
      <c r="B10" s="671"/>
      <c r="C10" s="672"/>
      <c r="D10" s="649"/>
      <c r="E10" s="650"/>
      <c r="F10" s="650"/>
      <c r="G10" s="651"/>
      <c r="H10" s="636"/>
      <c r="I10" s="636"/>
      <c r="J10" s="636"/>
      <c r="K10" s="636"/>
      <c r="L10" s="636"/>
      <c r="M10" s="636"/>
      <c r="N10" s="636"/>
      <c r="O10" s="652"/>
      <c r="P10" s="652"/>
      <c r="Q10" s="636"/>
      <c r="R10" s="636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  <c r="AC10" s="636"/>
      <c r="AD10" s="656" t="s">
        <v>170</v>
      </c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657"/>
      <c r="AQ10" s="657"/>
      <c r="AR10" s="657"/>
      <c r="AS10" s="657"/>
      <c r="AT10" s="657"/>
      <c r="AU10" s="657"/>
      <c r="AV10" s="657"/>
      <c r="AW10" s="657"/>
      <c r="AX10" s="657"/>
      <c r="AY10" s="657"/>
      <c r="AZ10" s="657"/>
      <c r="BA10" s="657"/>
      <c r="BB10" s="657"/>
      <c r="BC10" s="657"/>
      <c r="BD10" s="657"/>
      <c r="BE10" s="657"/>
      <c r="BF10" s="657"/>
      <c r="BG10" s="657"/>
      <c r="BH10" s="657"/>
      <c r="BI10" s="658"/>
      <c r="BJ10" s="21"/>
      <c r="BK10" s="19"/>
      <c r="BL10" s="572" t="s">
        <v>28</v>
      </c>
      <c r="BM10" s="573"/>
      <c r="BN10" s="573"/>
      <c r="BO10" s="573"/>
      <c r="BP10" s="573"/>
      <c r="BQ10" s="573"/>
      <c r="BR10" s="573"/>
      <c r="BS10" s="574"/>
      <c r="BT10" s="575" t="s">
        <v>27</v>
      </c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199"/>
      <c r="CF10" s="21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131" t="s">
        <v>27</v>
      </c>
      <c r="DD10" s="572" t="s">
        <v>135</v>
      </c>
      <c r="DE10" s="573"/>
      <c r="DF10" s="573"/>
      <c r="DG10" s="573"/>
      <c r="DH10" s="573"/>
      <c r="DI10" s="573"/>
      <c r="DJ10" s="573"/>
      <c r="DK10" s="574"/>
      <c r="DL10" s="131" t="s">
        <v>27</v>
      </c>
      <c r="DM10" s="572" t="s">
        <v>136</v>
      </c>
      <c r="DN10" s="573"/>
      <c r="DO10" s="573"/>
      <c r="DP10" s="573"/>
      <c r="DQ10" s="573"/>
      <c r="DR10" s="573"/>
      <c r="DS10" s="573"/>
      <c r="DT10" s="574"/>
      <c r="DU10" s="131" t="s">
        <v>27</v>
      </c>
      <c r="DV10" s="4"/>
      <c r="DW10" s="4"/>
      <c r="DX10" s="4"/>
      <c r="DY10" s="4"/>
      <c r="DZ10" s="4"/>
      <c r="EA10" s="250" t="s">
        <v>266</v>
      </c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s="260" customFormat="1" ht="12.75" customHeight="1" x14ac:dyDescent="0.2">
      <c r="A11" s="22">
        <v>1</v>
      </c>
      <c r="B11" s="257" t="s">
        <v>99</v>
      </c>
      <c r="C11" s="258" t="s">
        <v>192</v>
      </c>
      <c r="D11" s="678">
        <v>4</v>
      </c>
      <c r="E11" s="678"/>
      <c r="F11" s="678"/>
      <c r="G11" s="678"/>
      <c r="H11" s="678">
        <v>5</v>
      </c>
      <c r="I11" s="678"/>
      <c r="J11" s="678"/>
      <c r="K11" s="678"/>
      <c r="L11" s="678"/>
      <c r="M11" s="678"/>
      <c r="N11" s="678"/>
      <c r="O11" s="22">
        <v>6</v>
      </c>
      <c r="P11" s="22">
        <v>7</v>
      </c>
      <c r="Q11" s="678">
        <v>8</v>
      </c>
      <c r="R11" s="678"/>
      <c r="S11" s="678"/>
      <c r="T11" s="678"/>
      <c r="U11" s="678"/>
      <c r="V11" s="678"/>
      <c r="W11" s="678"/>
      <c r="X11" s="22">
        <v>9</v>
      </c>
      <c r="Y11" s="258" t="s">
        <v>193</v>
      </c>
      <c r="Z11" s="22">
        <v>11</v>
      </c>
      <c r="AA11" s="22">
        <v>12</v>
      </c>
      <c r="AB11" s="22">
        <v>13</v>
      </c>
      <c r="AC11" s="22">
        <v>14</v>
      </c>
      <c r="AD11" s="679">
        <v>15</v>
      </c>
      <c r="AE11" s="677"/>
      <c r="AF11" s="677"/>
      <c r="AG11" s="259" t="s">
        <v>72</v>
      </c>
      <c r="AH11" s="676">
        <v>16</v>
      </c>
      <c r="AI11" s="677"/>
      <c r="AJ11" s="677"/>
      <c r="AK11" s="259" t="s">
        <v>72</v>
      </c>
      <c r="AL11" s="676">
        <v>17</v>
      </c>
      <c r="AM11" s="677"/>
      <c r="AN11" s="677"/>
      <c r="AO11" s="259" t="s">
        <v>72</v>
      </c>
      <c r="AP11" s="676">
        <v>18</v>
      </c>
      <c r="AQ11" s="677"/>
      <c r="AR11" s="677"/>
      <c r="AS11" s="259" t="s">
        <v>72</v>
      </c>
      <c r="AT11" s="676">
        <v>19</v>
      </c>
      <c r="AU11" s="677"/>
      <c r="AV11" s="677"/>
      <c r="AW11" s="259" t="s">
        <v>72</v>
      </c>
      <c r="AX11" s="676">
        <v>20</v>
      </c>
      <c r="AY11" s="677"/>
      <c r="AZ11" s="677"/>
      <c r="BA11" s="259" t="s">
        <v>72</v>
      </c>
      <c r="BB11" s="676">
        <v>21</v>
      </c>
      <c r="BC11" s="677"/>
      <c r="BD11" s="677"/>
      <c r="BE11" s="259" t="s">
        <v>72</v>
      </c>
      <c r="BF11" s="676">
        <v>22</v>
      </c>
      <c r="BG11" s="677"/>
      <c r="BH11" s="677"/>
      <c r="BI11" s="259" t="s">
        <v>72</v>
      </c>
      <c r="BJ11" s="49" t="s">
        <v>26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575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200"/>
      <c r="CF11" s="216"/>
      <c r="CG11" s="7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P11" s="7"/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CY11" s="7"/>
      <c r="CZ11" s="7"/>
      <c r="DA11" s="7"/>
      <c r="DB11" s="7"/>
      <c r="DC11" s="132" t="s">
        <v>137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2" t="s">
        <v>98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2" t="s">
        <v>68</v>
      </c>
      <c r="DV11" s="7"/>
      <c r="DW11" s="7"/>
      <c r="DX11" s="7"/>
      <c r="DY11" s="7"/>
      <c r="DZ11" s="7"/>
      <c r="EA11" s="250" t="s">
        <v>197</v>
      </c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s="19" customFormat="1" ht="15" x14ac:dyDescent="0.2">
      <c r="A12" s="261"/>
      <c r="B12" s="262"/>
      <c r="C12" s="7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197"/>
      <c r="CF12" s="21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54"/>
      <c r="DE12" s="54"/>
      <c r="DF12" s="54"/>
      <c r="DG12" s="54"/>
      <c r="DH12" s="54"/>
      <c r="DI12" s="54"/>
      <c r="DJ12" s="54"/>
      <c r="DK12" s="54"/>
      <c r="DL12" s="133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50" t="s">
        <v>198</v>
      </c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s="19" customFormat="1" ht="11.25" x14ac:dyDescent="0.2">
      <c r="A13" s="263">
        <v>1</v>
      </c>
      <c r="B13" s="264" t="s">
        <v>149</v>
      </c>
      <c r="C13" s="72"/>
      <c r="D13" s="242"/>
      <c r="E13" s="242"/>
      <c r="F13" s="242"/>
      <c r="G13" s="242"/>
      <c r="H13" s="242"/>
      <c r="I13" s="235"/>
      <c r="J13" s="235"/>
      <c r="K13" s="242"/>
      <c r="L13" s="242"/>
      <c r="M13" s="242"/>
      <c r="N13" s="242"/>
      <c r="O13" s="242"/>
      <c r="P13" s="242"/>
      <c r="Q13" s="242"/>
      <c r="R13" s="242"/>
      <c r="S13" s="242"/>
      <c r="T13" s="235"/>
      <c r="U13" s="235"/>
      <c r="V13" s="235"/>
      <c r="W13" s="242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197"/>
      <c r="CF13" s="21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54"/>
      <c r="DE13" s="54"/>
      <c r="DF13" s="54"/>
      <c r="DG13" s="54"/>
      <c r="DH13" s="54"/>
      <c r="DI13" s="54"/>
      <c r="DJ13" s="54"/>
      <c r="DK13" s="54"/>
      <c r="DL13" s="133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s="19" customFormat="1" ht="11.25" x14ac:dyDescent="0.2">
      <c r="A14" s="265" t="s">
        <v>178</v>
      </c>
      <c r="B14" s="502" t="str">
        <f>'ПЛАН НАВЧАЛЬНОГО ПРОЦЕСУ ДЕННА'!B14</f>
        <v>Освітні компоненти для оволодіння загальнонауковими (філософськими) компетентностями</v>
      </c>
      <c r="C14" s="267"/>
      <c r="D14" s="173"/>
      <c r="E14" s="173"/>
      <c r="F14" s="173"/>
      <c r="G14" s="173"/>
      <c r="H14" s="173"/>
      <c r="I14" s="268"/>
      <c r="J14" s="268"/>
      <c r="K14" s="173"/>
      <c r="L14" s="173"/>
      <c r="M14" s="173"/>
      <c r="N14" s="173"/>
      <c r="O14" s="173"/>
      <c r="P14" s="173"/>
      <c r="Q14" s="173"/>
      <c r="R14" s="173"/>
      <c r="S14" s="173"/>
      <c r="T14" s="268"/>
      <c r="U14" s="268"/>
      <c r="V14" s="268"/>
      <c r="W14" s="173"/>
      <c r="X14" s="269"/>
      <c r="Y14" s="269"/>
      <c r="Z14" s="269"/>
      <c r="AA14" s="269"/>
      <c r="AB14" s="269"/>
      <c r="AC14" s="269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197"/>
      <c r="CF14" s="21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54"/>
      <c r="DE14" s="54"/>
      <c r="DF14" s="54"/>
      <c r="DG14" s="54"/>
      <c r="DH14" s="54"/>
      <c r="DI14" s="54"/>
      <c r="DJ14" s="54"/>
      <c r="DK14" s="54"/>
      <c r="DL14" s="133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150" s="19" customFormat="1" ht="22.5" x14ac:dyDescent="0.2">
      <c r="A15" s="22" t="str">
        <f>'ПЛАН НАВЧАЛЬНОГО ПРОЦЕСУ ДЕННА'!A15</f>
        <v>1.1.1</v>
      </c>
      <c r="B15" s="392" t="str">
        <f>'ПЛАН НАВЧАЛЬНОГО ПРОЦЕСУ ДЕННА'!B15</f>
        <v>Філософія науки та професійна етика</v>
      </c>
      <c r="C15" s="483">
        <f>'ПЛАН НАВЧАЛЬНОГО ПРОЦЕСУ ДЕННА'!C15</f>
        <v>0</v>
      </c>
      <c r="D15" s="273">
        <f>'ПЛАН НАВЧАЛЬНОГО ПРОЦЕСУ ДЕННА'!D15</f>
        <v>0</v>
      </c>
      <c r="E15" s="274">
        <f>'ПЛАН НАВЧАЛЬНОГО ПРОЦЕСУ ДЕННА'!E15</f>
        <v>0</v>
      </c>
      <c r="F15" s="274">
        <f>'ПЛАН НАВЧАЛЬНОГО ПРОЦЕСУ ДЕННА'!F15</f>
        <v>0</v>
      </c>
      <c r="G15" s="275">
        <f>'ПЛАН НАВЧАЛЬНОГО ПРОЦЕСУ ДЕННА'!G15</f>
        <v>0</v>
      </c>
      <c r="H15" s="273">
        <f>'ПЛАН НАВЧАЛЬНОГО ПРОЦЕСУ ДЕННА'!H15</f>
        <v>1</v>
      </c>
      <c r="I15" s="274">
        <f>'ПЛАН НАВЧАЛЬНОГО ПРОЦЕСУ ДЕННА'!I15</f>
        <v>0</v>
      </c>
      <c r="J15" s="274">
        <f>'ПЛАН НАВЧАЛЬНОГО ПРОЦЕСУ ДЕННА'!J15</f>
        <v>0</v>
      </c>
      <c r="K15" s="274">
        <f>'ПЛАН НАВЧАЛЬНОГО ПРОЦЕСУ ДЕННА'!K15</f>
        <v>0</v>
      </c>
      <c r="L15" s="274">
        <f>'ПЛАН НАВЧАЛЬНОГО ПРОЦЕСУ ДЕННА'!L15</f>
        <v>0</v>
      </c>
      <c r="M15" s="274">
        <f>'ПЛАН НАВЧАЛЬНОГО ПРОЦЕСУ ДЕННА'!M15</f>
        <v>0</v>
      </c>
      <c r="N15" s="274">
        <f>'ПЛАН НАВЧАЛЬНОГО ПРОЦЕСУ ДЕННА'!N15</f>
        <v>0</v>
      </c>
      <c r="O15" s="253">
        <f>'ПЛАН НАВЧАЛЬНОГО ПРОЦЕСУ ДЕННА'!O15</f>
        <v>0</v>
      </c>
      <c r="P15" s="253">
        <f>'ПЛАН НАВЧАЛЬНОГО ПРОЦЕСУ ДЕННА'!P15</f>
        <v>0</v>
      </c>
      <c r="Q15" s="273">
        <f>'ПЛАН НАВЧАЛЬНОГО ПРОЦЕСУ ДЕННА'!Q15</f>
        <v>0</v>
      </c>
      <c r="R15" s="274">
        <f>'ПЛАН НАВЧАЛЬНОГО ПРОЦЕСУ ДЕННА'!R15</f>
        <v>0</v>
      </c>
      <c r="S15" s="274">
        <f>'ПЛАН НАВЧАЛЬНОГО ПРОЦЕСУ ДЕННА'!S15</f>
        <v>0</v>
      </c>
      <c r="T15" s="274">
        <f>'ПЛАН НАВЧАЛЬНОГО ПРОЦЕСУ ДЕННА'!T15</f>
        <v>0</v>
      </c>
      <c r="U15" s="274">
        <f>'ПЛАН НАВЧАЛЬНОГО ПРОЦЕСУ ДЕННА'!U15</f>
        <v>0</v>
      </c>
      <c r="V15" s="274">
        <f>'ПЛАН НАВЧАЛЬНОГО ПРОЦЕСУ ДЕННА'!V15</f>
        <v>0</v>
      </c>
      <c r="W15" s="274">
        <f>'ПЛАН НАВЧАЛЬНОГО ПРОЦЕСУ ДЕННА'!W15</f>
        <v>0</v>
      </c>
      <c r="X15" s="276">
        <f>'ПЛАН НАВЧАЛЬНОГО ПРОЦЕСУ ДЕННА'!X15</f>
        <v>90</v>
      </c>
      <c r="Y15" s="142">
        <f t="shared" ref="Y15:Y20" si="0">CEILING(X15/$BR$7,0.25)</f>
        <v>3</v>
      </c>
      <c r="Z15" s="9">
        <f>AD15*$BL$5+AH15*$BM$5+AL15*$BN$5+AP15*$BO$5+AT15*$BP$5+AX15*$BQ$5+BB15*$BR$5+BF15*$BS$5</f>
        <v>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4</v>
      </c>
      <c r="AC15" s="9">
        <f>X15-(Z15+AA15+AB15)</f>
        <v>82</v>
      </c>
      <c r="AD15" s="331">
        <f>IF('ПЛАН НАВЧАЛЬНОГО ПРОЦЕСУ ДЕННА'!AD15&gt;0,IF(ROUND('ПЛАН НАВЧАЛЬНОГО ПРОЦЕСУ ДЕННА'!AD15*$BW$4,0)&gt;0,ROUND('ПЛАН НАВЧАЛЬНОГО ПРОЦЕСУ ДЕННА'!AD15*$BW$4,0)*2,2),0)</f>
        <v>4</v>
      </c>
      <c r="AE15" s="331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31">
        <f>IF('ПЛАН НАВЧАЛЬНОГО ПРОЦЕСУ ДЕННА'!AF15&gt;0,IF(ROUND('ПЛАН НАВЧАЛЬНОГО ПРОЦЕСУ ДЕННА'!AF15*$BW$4,0)&gt;0,ROUND('ПЛАН НАВЧАЛЬНОГО ПРОЦЕСУ ДЕННА'!AF15*$BW$4,0)*2,2),0)</f>
        <v>4</v>
      </c>
      <c r="AG15" s="69">
        <f>BL15</f>
        <v>3</v>
      </c>
      <c r="AH15" s="331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31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31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69">
        <f>BM15</f>
        <v>0</v>
      </c>
      <c r="AL15" s="331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31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31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69">
        <f>BN15</f>
        <v>0</v>
      </c>
      <c r="AP15" s="331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31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31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69">
        <f>BO15</f>
        <v>0</v>
      </c>
      <c r="AT15" s="331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31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31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69">
        <f>BP15</f>
        <v>0</v>
      </c>
      <c r="AX15" s="331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31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31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69">
        <f>BQ15</f>
        <v>0</v>
      </c>
      <c r="BB15" s="331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31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31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69">
        <f>BR15</f>
        <v>0</v>
      </c>
      <c r="BF15" s="331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31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31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69">
        <f>BS15</f>
        <v>0</v>
      </c>
      <c r="BJ15" s="63">
        <f t="shared" ref="BJ15:BJ21" si="1">IF(ISERROR(AC15/X15),0,AC15/X15)</f>
        <v>0.91111111111111109</v>
      </c>
      <c r="BK15" s="126" t="str">
        <f t="shared" ref="BK15:BK20" si="2">IF(ISERROR(SEARCH("в",A15)),"",1)</f>
        <v/>
      </c>
      <c r="BL15" s="85">
        <f>IF(AND(BK15&lt;$CF15,$CE15&lt;&gt;$Y15,BW15=$CF15),BW15+$Y15-$CE15,BW15)</f>
        <v>3</v>
      </c>
      <c r="BM15" s="85">
        <f t="shared" ref="BM15:BS20" si="3">IF(AND(BL15&lt;$CF15,$CE15&lt;&gt;$Y15,BX15=$CF15),BX15+$Y15-$CE15,BX15)</f>
        <v>0</v>
      </c>
      <c r="BN15" s="85">
        <f t="shared" si="3"/>
        <v>0</v>
      </c>
      <c r="BO15" s="85">
        <f t="shared" si="3"/>
        <v>0</v>
      </c>
      <c r="BP15" s="85">
        <f t="shared" si="3"/>
        <v>0</v>
      </c>
      <c r="BQ15" s="85">
        <f t="shared" si="3"/>
        <v>0</v>
      </c>
      <c r="BR15" s="85">
        <f t="shared" si="3"/>
        <v>0</v>
      </c>
      <c r="BS15" s="85">
        <f t="shared" si="3"/>
        <v>0</v>
      </c>
      <c r="BT15" s="90">
        <f>SUM(BL15:BS15)</f>
        <v>3</v>
      </c>
      <c r="BU15" s="2"/>
      <c r="BV15" s="2"/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1">
        <f>SUM(BW15:CD15)</f>
        <v>3</v>
      </c>
      <c r="CF15" s="217">
        <f>MAX(BW15:CD15)</f>
        <v>3</v>
      </c>
      <c r="CG15" s="2"/>
      <c r="CH15" s="74">
        <f>IF(VALUE($D15)=1,1,0)+IF(VALUE($E15)=1,1,0)+IF(VALUE($F15)=1,1,0)+IF(VALUE($G15)=1,1,0)</f>
        <v>0</v>
      </c>
      <c r="CI15" s="74">
        <f>IF(VALUE($D15)=2,1,0)+IF(VALUE($E15)=2,1,0)+IF(VALUE($F15)=2,1,0)+IF(VALUE($G15)=2,1,0)</f>
        <v>0</v>
      </c>
      <c r="CJ15" s="74">
        <f>IF(VALUE($D15)=3,1,0)+IF(VALUE($E15)=3,1,0)+IF(VALUE($F15)=3,1,0)+IF(VALUE($G15)=3,1,0)</f>
        <v>0</v>
      </c>
      <c r="CK15" s="74">
        <f>IF(VALUE($D15)=4,1,0)+IF(VALUE($E15)=4,1,0)+IF(VALUE($F15)=4,1,0)+IF(VALUE($G15)=4,1,0)</f>
        <v>0</v>
      </c>
      <c r="CL15" s="74">
        <f>IF(VALUE($D15)=5,1,0)+IF(VALUE($E15)=5,1,0)+IF(VALUE($F15)=5,1,0)+IF(VALUE($G15)=5,1,0)</f>
        <v>0</v>
      </c>
      <c r="CM15" s="74">
        <f>IF(VALUE($D15)=6,1,0)+IF(VALUE($E15)=6,1,0)+IF(VALUE($F15)=6,1,0)+IF(VALUE($G15)=6,1,0)</f>
        <v>0</v>
      </c>
      <c r="CN15" s="74">
        <f>IF(VALUE($D15)=7,1,0)+IF(VALUE($E15)=7,1,0)+IF(VALUE($F15)=7,1,0)+IF(VALUE($G15)=7,1,0)</f>
        <v>0</v>
      </c>
      <c r="CO15" s="74">
        <f>IF(VALUE($D15)=8,1,0)+IF(VALUE($E15)=8,1,0)+IF(VALUE($F15)=8,1,0)+IF(VALUE($G15)=8,1,0)</f>
        <v>0</v>
      </c>
      <c r="CP15" s="84">
        <f>SUM(CH15:CO15)</f>
        <v>0</v>
      </c>
      <c r="CQ15" s="74">
        <f t="shared" ref="CQ15:CQ20" si="4">IF(MID(H15,1,1)="1",1,0)+IF(MID(I15,1,1)="1",1,0)+IF(MID(J15,1,1)="1",1,0)+IF(MID(K15,1,1)="1",1,0)+IF(MID(L15,1,1)="1",1,0)+IF(MID(M15,1,1)="1",1,0)+IF(MID(N15,1,1)="1",1,0)</f>
        <v>1</v>
      </c>
      <c r="CR15" s="74">
        <f t="shared" ref="CR15:CR20" si="5">IF(MID(H15,1,1)="2",1,0)+IF(MID(I15,1,1)="2",1,0)+IF(MID(J15,1,1)="2",1,0)+IF(MID(K15,1,1)="2",1,0)+IF(MID(L15,1,1)="2",1,0)+IF(MID(M15,1,1)="2",1,0)+IF(MID(N15,1,1)="2",1,0)</f>
        <v>0</v>
      </c>
      <c r="CS15" s="75">
        <f t="shared" ref="CS15:CS20" si="6">IF(MID(H15,1,1)="3",1,0)+IF(MID(I15,1,1)="3",1,0)+IF(MID(J15,1,1)="3",1,0)+IF(MID(K15,1,1)="3",1,0)+IF(MID(L15,1,1)="3",1,0)+IF(MID(M15,1,1)="3",1,0)+IF(MID(N15,1,1)="3",1,0)</f>
        <v>0</v>
      </c>
      <c r="CT15" s="74">
        <f t="shared" ref="CT15:CT20" si="7">IF(MID(H15,1,1)="4",1,0)+IF(MID(I15,1,1)="4",1,0)+IF(MID(J15,1,1)="4",1,0)+IF(MID(K15,1,1)="4",1,0)+IF(MID(L15,1,1)="4",1,0)+IF(MID(M15,1,1)="4",1,0)+IF(MID(N15,1,1)="4",1,0)</f>
        <v>0</v>
      </c>
      <c r="CU15" s="74">
        <f t="shared" ref="CU15:CU20" si="8">IF(MID(H15,1,1)="5",1,0)+IF(MID(I15,1,1)="5",1,0)+IF(MID(J15,1,1)="5",1,0)+IF(MID(K15,1,1)="5",1,0)+IF(MID(L15,1,1)="5",1,0)+IF(MID(M15,1,1)="5",1,0)+IF(MID(N15,1,1)="5",1,0)</f>
        <v>0</v>
      </c>
      <c r="CV15" s="74">
        <f t="shared" ref="CV15:CV20" si="9">IF(MID(H15,1,1)="6",1,0)+IF(MID(I15,1,1)="6",1,0)+IF(MID(J15,1,1)="6",1,0)+IF(MID(K15,1,1)="6",1,0)+IF(MID(L15,1,1)="6",1,0)+IF(MID(M15,1,1)="6",1,0)+IF(MID(N15,1,1)="6",1,0)</f>
        <v>0</v>
      </c>
      <c r="CW15" s="74">
        <f t="shared" ref="CW15:CW20" si="10">IF(MID(H15,1,1)="7",1,0)+IF(MID(I15,1,1)="7",1,0)+IF(MID(J15,1,1)="7",1,0)+IF(MID(K15,1,1)="7",1,0)+IF(MID(L15,1,1)="7",1,0)+IF(MID(M15,1,1)="7",1,0)+IF(MID(N15,1,1)="7",1,0)</f>
        <v>0</v>
      </c>
      <c r="CX15" s="74">
        <f t="shared" ref="CX15:CX20" si="11">IF(MID(H15,1,1)="8",1,0)+IF(MID(I15,1,1)="8",1,0)+IF(MID(J15,1,1)="8",1,0)+IF(MID(K15,1,1)="8",1,0)+IF(MID(L15,1,1)="8",1,0)+IF(MID(M15,1,1)="8",1,0)+IF(MID(N15,1,1)="8",1,0)</f>
        <v>0</v>
      </c>
      <c r="CY15" s="83">
        <f>SUM(CQ15:CX15)</f>
        <v>1</v>
      </c>
      <c r="CZ15" s="2"/>
      <c r="DA15" s="2"/>
      <c r="DB15" s="2"/>
      <c r="DC15" s="66">
        <f>SUM($AD15:$AF15)+SUM($AH15:$AJ15)+SUM($AL15:AN15)+SUM($AP15:AR15)+SUM($AT15:AV15)+SUM($AX15:AZ15)+SUM($BB15:BD15)+SUM($BF15:BH15)</f>
        <v>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s="19" customFormat="1" x14ac:dyDescent="0.2">
      <c r="A16" s="22" t="str">
        <f>'ПЛАН НАВЧАЛЬНОГО ПРОЦЕСУ ДЕННА'!A16</f>
        <v>1.1.2</v>
      </c>
      <c r="B16" s="392" t="str">
        <f>'ПЛАН НАВЧАЛЬНОГО ПРОЦЕСУ ДЕННА'!B16</f>
        <v>Навички викладання у вищій школі</v>
      </c>
      <c r="C16" s="483">
        <f>'ПЛАН НАВЧАЛЬНОГО ПРОЦЕСУ ДЕННА'!C16</f>
        <v>0</v>
      </c>
      <c r="D16" s="273">
        <f>'ПЛАН НАВЧАЛЬНОГО ПРОЦЕСУ ДЕННА'!D16</f>
        <v>0</v>
      </c>
      <c r="E16" s="274">
        <f>'ПЛАН НАВЧАЛЬНОГО ПРОЦЕСУ ДЕННА'!E16</f>
        <v>0</v>
      </c>
      <c r="F16" s="274">
        <f>'ПЛАН НАВЧАЛЬНОГО ПРОЦЕСУ ДЕННА'!F16</f>
        <v>0</v>
      </c>
      <c r="G16" s="275">
        <f>'ПЛАН НАВЧАЛЬНОГО ПРОЦЕСУ ДЕННА'!G16</f>
        <v>0</v>
      </c>
      <c r="H16" s="273">
        <f>'ПЛАН НАВЧАЛЬНОГО ПРОЦЕСУ ДЕННА'!H16</f>
        <v>3</v>
      </c>
      <c r="I16" s="274">
        <f>'ПЛАН НАВЧАЛЬНОГО ПРОЦЕСУ ДЕННА'!I16</f>
        <v>0</v>
      </c>
      <c r="J16" s="274">
        <f>'ПЛАН НАВЧАЛЬНОГО ПРОЦЕСУ ДЕННА'!J16</f>
        <v>0</v>
      </c>
      <c r="K16" s="274">
        <f>'ПЛАН НАВЧАЛЬНОГО ПРОЦЕСУ ДЕННА'!K16</f>
        <v>0</v>
      </c>
      <c r="L16" s="274">
        <f>'ПЛАН НАВЧАЛЬНОГО ПРОЦЕСУ ДЕННА'!L16</f>
        <v>0</v>
      </c>
      <c r="M16" s="274">
        <f>'ПЛАН НАВЧАЛЬНОГО ПРОЦЕСУ ДЕННА'!M16</f>
        <v>0</v>
      </c>
      <c r="N16" s="274">
        <f>'ПЛАН НАВЧАЛЬНОГО ПРОЦЕСУ ДЕННА'!N16</f>
        <v>0</v>
      </c>
      <c r="O16" s="253">
        <f>'ПЛАН НАВЧАЛЬНОГО ПРОЦЕСУ ДЕННА'!O16</f>
        <v>0</v>
      </c>
      <c r="P16" s="253">
        <f>'ПЛАН НАВЧАЛЬНОГО ПРОЦЕСУ ДЕННА'!P16</f>
        <v>0</v>
      </c>
      <c r="Q16" s="273">
        <f>'ПЛАН НАВЧАЛЬНОГО ПРОЦЕСУ ДЕННА'!Q16</f>
        <v>0</v>
      </c>
      <c r="R16" s="274">
        <f>'ПЛАН НАВЧАЛЬНОГО ПРОЦЕСУ ДЕННА'!R16</f>
        <v>0</v>
      </c>
      <c r="S16" s="274">
        <f>'ПЛАН НАВЧАЛЬНОГО ПРОЦЕСУ ДЕННА'!S16</f>
        <v>0</v>
      </c>
      <c r="T16" s="274">
        <f>'ПЛАН НАВЧАЛЬНОГО ПРОЦЕСУ ДЕННА'!T16</f>
        <v>0</v>
      </c>
      <c r="U16" s="274">
        <f>'ПЛАН НАВЧАЛЬНОГО ПРОЦЕСУ ДЕННА'!U16</f>
        <v>0</v>
      </c>
      <c r="V16" s="274">
        <f>'ПЛАН НАВЧАЛЬНОГО ПРОЦЕСУ ДЕННА'!V16</f>
        <v>0</v>
      </c>
      <c r="W16" s="274">
        <f>'ПЛАН НАВЧАЛЬНОГО ПРОЦЕСУ ДЕННА'!W16</f>
        <v>0</v>
      </c>
      <c r="X16" s="276">
        <f>'ПЛАН НАВЧАЛЬНОГО ПРОЦЕСУ ДЕННА'!X16</f>
        <v>90</v>
      </c>
      <c r="Y16" s="142">
        <f t="shared" si="0"/>
        <v>3</v>
      </c>
      <c r="Z16" s="9">
        <f>AD16*$BL$5+AH16*$BM$5+AL16*$BN$5+AP16*$BO$5+AT16*$BP$5+AX16*$BQ$5+BB16*$BR$5+BF16*$BS$5</f>
        <v>4</v>
      </c>
      <c r="AA16" s="9">
        <f t="shared" ref="Z16:AB20" si="12">AE16*$BL$5+AI16*$BM$5+AM16*$BN$5+AQ16*$BO$5+AU16*$BP$5+AY16*$BQ$5+BC16*$BR$5+BG16*$BS$5</f>
        <v>0</v>
      </c>
      <c r="AB16" s="9">
        <f t="shared" si="12"/>
        <v>4</v>
      </c>
      <c r="AC16" s="9">
        <f t="shared" ref="AC16:AC20" si="13">X16-(Z16+AA16+AB16)</f>
        <v>82</v>
      </c>
      <c r="AD16" s="331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31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31">
        <f>IF('ПЛАН НАВЧАЛЬНОГО ПРОЦЕСУ ДЕННА'!AF16&gt;0,IF(ROUND('ПЛАН НАВЧАЛЬНОГО ПРОЦЕСУ ДЕННА'!AF16*$BW$4,0)&gt;0,ROUND('ПЛАН НАВЧАЛЬНОГО ПРОЦЕСУ ДЕННА'!AF16*$BW$4,0)*2,2),0)</f>
        <v>0</v>
      </c>
      <c r="AG16" s="69">
        <f t="shared" ref="AG16:AG20" si="14">BL16</f>
        <v>0</v>
      </c>
      <c r="AH16" s="331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31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31">
        <f>IF('ПЛАН НАВЧАЛЬНОГО ПРОЦЕСУ ДЕННА'!AJ16&gt;0,IF(ROUND('ПЛАН НАВЧАЛЬНОГО ПРОЦЕСУ ДЕННА'!AJ16*$BW$4,0)&gt;0,ROUND('ПЛАН НАВЧАЛЬНОГО ПРОЦЕСУ ДЕННА'!AJ16*$BW$4,0)*2,2),0)</f>
        <v>0</v>
      </c>
      <c r="AK16" s="69">
        <f>BM16</f>
        <v>0</v>
      </c>
      <c r="AL16" s="331">
        <f>IF('ПЛАН НАВЧАЛЬНОГО ПРОЦЕСУ ДЕННА'!AL16&gt;0,IF(ROUND('ПЛАН НАВЧАЛЬНОГО ПРОЦЕСУ ДЕННА'!AL16*$BW$4,0)&gt;0,ROUND('ПЛАН НАВЧАЛЬНОГО ПРОЦЕСУ ДЕННА'!AL16*$BW$4,0)*2,2),0)</f>
        <v>4</v>
      </c>
      <c r="AM16" s="331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31">
        <f>IF('ПЛАН НАВЧАЛЬНОГО ПРОЦЕСУ ДЕННА'!AN16&gt;0,IF(ROUND('ПЛАН НАВЧАЛЬНОГО ПРОЦЕСУ ДЕННА'!AN16*$BW$4,0)&gt;0,ROUND('ПЛАН НАВЧАЛЬНОГО ПРОЦЕСУ ДЕННА'!AN16*$BW$4,0)*2,2),0)</f>
        <v>4</v>
      </c>
      <c r="AO16" s="69">
        <f>BN16</f>
        <v>3</v>
      </c>
      <c r="AP16" s="331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31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31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69">
        <f>BO16</f>
        <v>0</v>
      </c>
      <c r="AT16" s="331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31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31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69">
        <f>BP16</f>
        <v>0</v>
      </c>
      <c r="AX16" s="331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31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31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69">
        <f>BQ16</f>
        <v>0</v>
      </c>
      <c r="BB16" s="331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31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31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69">
        <f>BR16</f>
        <v>0</v>
      </c>
      <c r="BF16" s="331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31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31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69">
        <f>BS16</f>
        <v>0</v>
      </c>
      <c r="BJ16" s="63">
        <f t="shared" si="1"/>
        <v>0.91111111111111109</v>
      </c>
      <c r="BK16" s="126" t="str">
        <f t="shared" si="2"/>
        <v/>
      </c>
      <c r="BL16" s="14">
        <f>IF(AND(BK16&lt;$CF16,$CE16&lt;&gt;$Y16,BW16=$CF16),BW16+$Y16-$CE16,BW16)</f>
        <v>0</v>
      </c>
      <c r="BM16" s="14">
        <f t="shared" si="3"/>
        <v>0</v>
      </c>
      <c r="BN16" s="14">
        <f t="shared" si="3"/>
        <v>3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90">
        <f t="shared" ref="BT16:BT20" si="15">SUM(BL16:BS16)</f>
        <v>3</v>
      </c>
      <c r="BU16" s="2"/>
      <c r="BV16" s="2"/>
      <c r="BW16" s="14">
        <f>IF($DC16=0,0,ROUND(4*$Y16*SUM(AD16:AF16)/$DC16,0)/4)</f>
        <v>0</v>
      </c>
      <c r="BX16" s="14">
        <f>IF($DC16=0,0,ROUND(4*$Y16*SUM(AH16:AJ16)/$DC16,0)/4)</f>
        <v>0</v>
      </c>
      <c r="BY16" s="14">
        <f>IF($DC16=0,0,ROUND(4*$Y16*SUM(AL16:AN16)/$DC16,0)/4)</f>
        <v>3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1">
        <f t="shared" ref="CE16:CE20" si="16">SUM(BW16:CD16)</f>
        <v>3</v>
      </c>
      <c r="CF16" s="217">
        <f t="shared" ref="CF16:CF19" si="17">MAX(BW16:CD16)</f>
        <v>3</v>
      </c>
      <c r="CG16" s="2"/>
      <c r="CH16" s="74">
        <f t="shared" ref="CH16:CH20" si="18">IF(VALUE($D16)=1,1,0)+IF(VALUE($E16)=1,1,0)+IF(VALUE($F16)=1,1,0)+IF(VALUE($G16)=1,1,0)</f>
        <v>0</v>
      </c>
      <c r="CI16" s="74">
        <f t="shared" ref="CI16:CI20" si="19">IF(VALUE($D16)=2,1,0)+IF(VALUE($E16)=2,1,0)+IF(VALUE($F16)=2,1,0)+IF(VALUE($G16)=2,1,0)</f>
        <v>0</v>
      </c>
      <c r="CJ16" s="74">
        <f t="shared" ref="CJ16:CJ20" si="20">IF(VALUE($D16)=3,1,0)+IF(VALUE($E16)=3,1,0)+IF(VALUE($F16)=3,1,0)+IF(VALUE($G16)=3,1,0)</f>
        <v>0</v>
      </c>
      <c r="CK16" s="74">
        <f t="shared" ref="CK16:CK20" si="21">IF(VALUE($D16)=4,1,0)+IF(VALUE($E16)=4,1,0)+IF(VALUE($F16)=4,1,0)+IF(VALUE($G16)=4,1,0)</f>
        <v>0</v>
      </c>
      <c r="CL16" s="74">
        <f t="shared" ref="CL16:CL20" si="22">IF(VALUE($D16)=5,1,0)+IF(VALUE($E16)=5,1,0)+IF(VALUE($F16)=5,1,0)+IF(VALUE($G16)=5,1,0)</f>
        <v>0</v>
      </c>
      <c r="CM16" s="74">
        <f t="shared" ref="CM16:CM20" si="23">IF(VALUE($D16)=6,1,0)+IF(VALUE($E16)=6,1,0)+IF(VALUE($F16)=6,1,0)+IF(VALUE($G16)=6,1,0)</f>
        <v>0</v>
      </c>
      <c r="CN16" s="74">
        <f t="shared" ref="CN16:CN20" si="24">IF(VALUE($D16)=7,1,0)+IF(VALUE($E16)=7,1,0)+IF(VALUE($F16)=7,1,0)+IF(VALUE($G16)=7,1,0)</f>
        <v>0</v>
      </c>
      <c r="CO16" s="74">
        <f t="shared" ref="CO16:CO20" si="25">IF(VALUE($D16)=8,1,0)+IF(VALUE($E16)=8,1,0)+IF(VALUE($F16)=8,1,0)+IF(VALUE($G16)=8,1,0)</f>
        <v>0</v>
      </c>
      <c r="CP16" s="84">
        <f t="shared" ref="CP16:CP20" si="26">SUM(CH16:CO16)</f>
        <v>0</v>
      </c>
      <c r="CQ16" s="74">
        <f t="shared" si="4"/>
        <v>0</v>
      </c>
      <c r="CR16" s="74">
        <f t="shared" si="5"/>
        <v>0</v>
      </c>
      <c r="CS16" s="75">
        <f t="shared" si="6"/>
        <v>1</v>
      </c>
      <c r="CT16" s="74">
        <f t="shared" si="7"/>
        <v>0</v>
      </c>
      <c r="CU16" s="74">
        <f t="shared" si="8"/>
        <v>0</v>
      </c>
      <c r="CV16" s="74">
        <f t="shared" si="9"/>
        <v>0</v>
      </c>
      <c r="CW16" s="74">
        <f t="shared" si="10"/>
        <v>0</v>
      </c>
      <c r="CX16" s="74">
        <f t="shared" si="11"/>
        <v>0</v>
      </c>
      <c r="CY16" s="83">
        <f t="shared" ref="CY16:CY20" si="27">SUM(CQ16:CX16)</f>
        <v>1</v>
      </c>
      <c r="CZ16" s="2"/>
      <c r="DA16" s="2"/>
      <c r="DB16" s="2"/>
      <c r="DC16" s="66">
        <f>SUM($AD16:$AF16)+SUM($AH16:$AJ16)+SUM($AL16:AN16)+SUM($AP16:AR16)+SUM($AT16:AV16)+SUM($AX16:AZ16)+SUM($BB16:BD16)+SUM($BF16:BH16)</f>
        <v>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50" s="19" customFormat="1" x14ac:dyDescent="0.2">
      <c r="A17" s="22" t="str">
        <f>'ПЛАН НАВЧАЛЬНОГО ПРОЦЕСУ ДЕННА'!A17</f>
        <v>1.1.3</v>
      </c>
      <c r="B17" s="392">
        <f>'ПЛАН НАВЧАЛЬНОГО ПРОЦЕСУ ДЕННА'!B17</f>
        <v>0</v>
      </c>
      <c r="C17" s="483">
        <f>'ПЛАН НАВЧАЛЬНОГО ПРОЦЕСУ ДЕННА'!C17</f>
        <v>0</v>
      </c>
      <c r="D17" s="273">
        <f>'ПЛАН НАВЧАЛЬНОГО ПРОЦЕСУ ДЕННА'!D17</f>
        <v>0</v>
      </c>
      <c r="E17" s="274">
        <f>'ПЛАН НАВЧАЛЬНОГО ПРОЦЕСУ ДЕННА'!E17</f>
        <v>0</v>
      </c>
      <c r="F17" s="274">
        <f>'ПЛАН НАВЧАЛЬНОГО ПРОЦЕСУ ДЕННА'!F17</f>
        <v>0</v>
      </c>
      <c r="G17" s="275">
        <f>'ПЛАН НАВЧАЛЬНОГО ПРОЦЕСУ ДЕННА'!G17</f>
        <v>0</v>
      </c>
      <c r="H17" s="273">
        <f>'ПЛАН НАВЧАЛЬНОГО ПРОЦЕСУ ДЕННА'!H17</f>
        <v>0</v>
      </c>
      <c r="I17" s="274">
        <f>'ПЛАН НАВЧАЛЬНОГО ПРОЦЕСУ ДЕННА'!I17</f>
        <v>0</v>
      </c>
      <c r="J17" s="274">
        <f>'ПЛАН НАВЧАЛЬНОГО ПРОЦЕСУ ДЕННА'!J17</f>
        <v>0</v>
      </c>
      <c r="K17" s="274">
        <f>'ПЛАН НАВЧАЛЬНОГО ПРОЦЕСУ ДЕННА'!K17</f>
        <v>0</v>
      </c>
      <c r="L17" s="274">
        <f>'ПЛАН НАВЧАЛЬНОГО ПРОЦЕСУ ДЕННА'!L17</f>
        <v>0</v>
      </c>
      <c r="M17" s="274">
        <f>'ПЛАН НАВЧАЛЬНОГО ПРОЦЕСУ ДЕННА'!M17</f>
        <v>0</v>
      </c>
      <c r="N17" s="274">
        <f>'ПЛАН НАВЧАЛЬНОГО ПРОЦЕСУ ДЕННА'!N17</f>
        <v>0</v>
      </c>
      <c r="O17" s="253">
        <f>'ПЛАН НАВЧАЛЬНОГО ПРОЦЕСУ ДЕННА'!O17</f>
        <v>0</v>
      </c>
      <c r="P17" s="253">
        <f>'ПЛАН НАВЧАЛЬНОГО ПРОЦЕСУ ДЕННА'!P17</f>
        <v>0</v>
      </c>
      <c r="Q17" s="273">
        <f>'ПЛАН НАВЧАЛЬНОГО ПРОЦЕСУ ДЕННА'!Q17</f>
        <v>0</v>
      </c>
      <c r="R17" s="274">
        <f>'ПЛАН НАВЧАЛЬНОГО ПРОЦЕСУ ДЕННА'!R17</f>
        <v>0</v>
      </c>
      <c r="S17" s="274">
        <f>'ПЛАН НАВЧАЛЬНОГО ПРОЦЕСУ ДЕННА'!S17</f>
        <v>0</v>
      </c>
      <c r="T17" s="274">
        <f>'ПЛАН НАВЧАЛЬНОГО ПРОЦЕСУ ДЕННА'!T17</f>
        <v>0</v>
      </c>
      <c r="U17" s="274">
        <f>'ПЛАН НАВЧАЛЬНОГО ПРОЦЕСУ ДЕННА'!U17</f>
        <v>0</v>
      </c>
      <c r="V17" s="274">
        <f>'ПЛАН НАВЧАЛЬНОГО ПРОЦЕСУ ДЕННА'!V17</f>
        <v>0</v>
      </c>
      <c r="W17" s="274">
        <f>'ПЛАН НАВЧАЛЬНОГО ПРОЦЕСУ ДЕННА'!W17</f>
        <v>0</v>
      </c>
      <c r="X17" s="276">
        <f>'ПЛАН НАВЧАЛЬНОГО ПРОЦЕСУ ДЕННА'!X17</f>
        <v>0</v>
      </c>
      <c r="Y17" s="142">
        <f t="shared" si="0"/>
        <v>0</v>
      </c>
      <c r="Z17" s="9">
        <f>AD17*$BL$5+AH17*$BM$5+AL17*$BN$5+AP17*$BO$5+AT17*$BP$5+AX17*$BQ$5+BB17*$BR$5+BF17*$BS$5</f>
        <v>0</v>
      </c>
      <c r="AA17" s="9">
        <f t="shared" si="12"/>
        <v>0</v>
      </c>
      <c r="AB17" s="9">
        <f t="shared" si="12"/>
        <v>0</v>
      </c>
      <c r="AC17" s="9">
        <f t="shared" si="13"/>
        <v>0</v>
      </c>
      <c r="AD17" s="331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31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31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69">
        <f t="shared" si="14"/>
        <v>0</v>
      </c>
      <c r="AH17" s="331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331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31">
        <f>IF('ПЛАН НАВЧАЛЬНОГО ПРОЦЕСУ ДЕННА'!AJ17&gt;0,IF(ROUND('ПЛАН НАВЧАЛЬНОГО ПРОЦЕСУ ДЕННА'!AJ17*$BW$4,0)&gt;0,ROUND('ПЛАН НАВЧАЛЬНОГО ПРОЦЕСУ ДЕННА'!AJ17*$BW$4,0)*2,2),0)</f>
        <v>0</v>
      </c>
      <c r="AK17" s="69">
        <f>BM17</f>
        <v>0</v>
      </c>
      <c r="AL17" s="331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31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31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69">
        <f>BN17</f>
        <v>0</v>
      </c>
      <c r="AP17" s="331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31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31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69">
        <f>BO17</f>
        <v>0</v>
      </c>
      <c r="AT17" s="331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31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31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69">
        <f>BP17</f>
        <v>0</v>
      </c>
      <c r="AX17" s="331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31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31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69">
        <f>BQ17</f>
        <v>0</v>
      </c>
      <c r="BB17" s="331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31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31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69">
        <f>BR17</f>
        <v>0</v>
      </c>
      <c r="BF17" s="331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31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31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69">
        <f>BS17</f>
        <v>0</v>
      </c>
      <c r="BJ17" s="63">
        <f t="shared" si="1"/>
        <v>0</v>
      </c>
      <c r="BK17" s="126" t="str">
        <f t="shared" si="2"/>
        <v/>
      </c>
      <c r="BL17" s="14">
        <f t="shared" ref="BL17:BL20" si="28">IF(AND(BK17&lt;$CF17,$CE17&lt;&gt;$Y17,BW17=$CF17),BW17+$Y17-$CE17,BW17)</f>
        <v>0</v>
      </c>
      <c r="BM17" s="14">
        <f t="shared" si="3"/>
        <v>0</v>
      </c>
      <c r="BN17" s="14">
        <f t="shared" si="3"/>
        <v>0</v>
      </c>
      <c r="BO17" s="14">
        <f t="shared" si="3"/>
        <v>0</v>
      </c>
      <c r="BP17" s="14">
        <f t="shared" si="3"/>
        <v>0</v>
      </c>
      <c r="BQ17" s="14">
        <f t="shared" si="3"/>
        <v>0</v>
      </c>
      <c r="BR17" s="14">
        <f t="shared" si="3"/>
        <v>0</v>
      </c>
      <c r="BS17" s="14">
        <f t="shared" si="3"/>
        <v>0</v>
      </c>
      <c r="BT17" s="90">
        <f t="shared" si="15"/>
        <v>0</v>
      </c>
      <c r="BU17" s="2"/>
      <c r="BV17" s="2"/>
      <c r="BW17" s="14">
        <f>IF($DC17=0,0,ROUND(4*$Y17*SUM(AD17:AF17)/$DC17,0)/4)</f>
        <v>0</v>
      </c>
      <c r="BX17" s="14">
        <f>IF($DC17=0,0,ROUND(4*$Y17*SUM(AH17:AJ17)/$DC17,0)/4)</f>
        <v>0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1">
        <f t="shared" si="16"/>
        <v>0</v>
      </c>
      <c r="CF17" s="217">
        <f t="shared" si="17"/>
        <v>0</v>
      </c>
      <c r="CG17" s="2"/>
      <c r="CH17" s="74">
        <f t="shared" si="18"/>
        <v>0</v>
      </c>
      <c r="CI17" s="74">
        <f t="shared" si="19"/>
        <v>0</v>
      </c>
      <c r="CJ17" s="74">
        <f t="shared" si="20"/>
        <v>0</v>
      </c>
      <c r="CK17" s="74">
        <f t="shared" si="21"/>
        <v>0</v>
      </c>
      <c r="CL17" s="74">
        <f t="shared" si="22"/>
        <v>0</v>
      </c>
      <c r="CM17" s="74">
        <f t="shared" si="23"/>
        <v>0</v>
      </c>
      <c r="CN17" s="74">
        <f t="shared" si="24"/>
        <v>0</v>
      </c>
      <c r="CO17" s="74">
        <f t="shared" si="25"/>
        <v>0</v>
      </c>
      <c r="CP17" s="84">
        <f t="shared" si="26"/>
        <v>0</v>
      </c>
      <c r="CQ17" s="74">
        <f t="shared" si="4"/>
        <v>0</v>
      </c>
      <c r="CR17" s="74">
        <f t="shared" si="5"/>
        <v>0</v>
      </c>
      <c r="CS17" s="75">
        <f t="shared" si="6"/>
        <v>0</v>
      </c>
      <c r="CT17" s="74">
        <f t="shared" si="7"/>
        <v>0</v>
      </c>
      <c r="CU17" s="74">
        <f t="shared" si="8"/>
        <v>0</v>
      </c>
      <c r="CV17" s="74">
        <f t="shared" si="9"/>
        <v>0</v>
      </c>
      <c r="CW17" s="74">
        <f t="shared" si="10"/>
        <v>0</v>
      </c>
      <c r="CX17" s="74">
        <f t="shared" si="11"/>
        <v>0</v>
      </c>
      <c r="CY17" s="83">
        <f t="shared" si="27"/>
        <v>0</v>
      </c>
      <c r="CZ17" s="2"/>
      <c r="DA17" s="2"/>
      <c r="DB17" s="2"/>
      <c r="DC17" s="66">
        <f>SUM($AD17:$AF17)+SUM($AH17:$AJ17)+SUM($AL17:AN17)+SUM($AP17:AR17)+SUM($AT17:AV17)+SUM($AX17:AZ17)+SUM($BB17:BD17)+SUM($BF17:BH17)</f>
        <v>0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</row>
    <row r="18" spans="1:150" s="19" customFormat="1" x14ac:dyDescent="0.2">
      <c r="A18" s="22" t="str">
        <f>'ПЛАН НАВЧАЛЬНОГО ПРОЦЕСУ ДЕННА'!A18</f>
        <v>1.1.4</v>
      </c>
      <c r="B18" s="392">
        <f>'ПЛАН НАВЧАЛЬНОГО ПРОЦЕСУ ДЕННА'!B18</f>
        <v>0</v>
      </c>
      <c r="C18" s="483">
        <f>'ПЛАН НАВЧАЛЬНОГО ПРОЦЕСУ ДЕННА'!C18</f>
        <v>0</v>
      </c>
      <c r="D18" s="273">
        <f>'ПЛАН НАВЧАЛЬНОГО ПРОЦЕСУ ДЕННА'!D18</f>
        <v>0</v>
      </c>
      <c r="E18" s="274">
        <f>'ПЛАН НАВЧАЛЬНОГО ПРОЦЕСУ ДЕННА'!E18</f>
        <v>0</v>
      </c>
      <c r="F18" s="274">
        <f>'ПЛАН НАВЧАЛЬНОГО ПРОЦЕСУ ДЕННА'!F18</f>
        <v>0</v>
      </c>
      <c r="G18" s="275">
        <f>'ПЛАН НАВЧАЛЬНОГО ПРОЦЕСУ ДЕННА'!G18</f>
        <v>0</v>
      </c>
      <c r="H18" s="273">
        <f>'ПЛАН НАВЧАЛЬНОГО ПРОЦЕСУ ДЕННА'!H18</f>
        <v>0</v>
      </c>
      <c r="I18" s="274">
        <f>'ПЛАН НАВЧАЛЬНОГО ПРОЦЕСУ ДЕННА'!I18</f>
        <v>0</v>
      </c>
      <c r="J18" s="274">
        <f>'ПЛАН НАВЧАЛЬНОГО ПРОЦЕСУ ДЕННА'!J18</f>
        <v>0</v>
      </c>
      <c r="K18" s="274">
        <f>'ПЛАН НАВЧАЛЬНОГО ПРОЦЕСУ ДЕННА'!K18</f>
        <v>0</v>
      </c>
      <c r="L18" s="274">
        <f>'ПЛАН НАВЧАЛЬНОГО ПРОЦЕСУ ДЕННА'!L18</f>
        <v>0</v>
      </c>
      <c r="M18" s="274">
        <f>'ПЛАН НАВЧАЛЬНОГО ПРОЦЕСУ ДЕННА'!M18</f>
        <v>0</v>
      </c>
      <c r="N18" s="274">
        <f>'ПЛАН НАВЧАЛЬНОГО ПРОЦЕСУ ДЕННА'!N18</f>
        <v>0</v>
      </c>
      <c r="O18" s="253">
        <f>'ПЛАН НАВЧАЛЬНОГО ПРОЦЕСУ ДЕННА'!O18</f>
        <v>0</v>
      </c>
      <c r="P18" s="253">
        <f>'ПЛАН НАВЧАЛЬНОГО ПРОЦЕСУ ДЕННА'!P18</f>
        <v>0</v>
      </c>
      <c r="Q18" s="273">
        <f>'ПЛАН НАВЧАЛЬНОГО ПРОЦЕСУ ДЕННА'!Q18</f>
        <v>0</v>
      </c>
      <c r="R18" s="274">
        <f>'ПЛАН НАВЧАЛЬНОГО ПРОЦЕСУ ДЕННА'!R18</f>
        <v>0</v>
      </c>
      <c r="S18" s="274">
        <f>'ПЛАН НАВЧАЛЬНОГО ПРОЦЕСУ ДЕННА'!S18</f>
        <v>0</v>
      </c>
      <c r="T18" s="274">
        <f>'ПЛАН НАВЧАЛЬНОГО ПРОЦЕСУ ДЕННА'!T18</f>
        <v>0</v>
      </c>
      <c r="U18" s="274">
        <f>'ПЛАН НАВЧАЛЬНОГО ПРОЦЕСУ ДЕННА'!U18</f>
        <v>0</v>
      </c>
      <c r="V18" s="274">
        <f>'ПЛАН НАВЧАЛЬНОГО ПРОЦЕСУ ДЕННА'!V18</f>
        <v>0</v>
      </c>
      <c r="W18" s="274">
        <f>'ПЛАН НАВЧАЛЬНОГО ПРОЦЕСУ ДЕННА'!W18</f>
        <v>0</v>
      </c>
      <c r="X18" s="276">
        <f>'ПЛАН НАВЧАЛЬНОГО ПРОЦЕСУ ДЕННА'!X18</f>
        <v>0</v>
      </c>
      <c r="Y18" s="142">
        <f t="shared" si="0"/>
        <v>0</v>
      </c>
      <c r="Z18" s="9">
        <f t="shared" si="12"/>
        <v>0</v>
      </c>
      <c r="AA18" s="9">
        <f t="shared" si="12"/>
        <v>0</v>
      </c>
      <c r="AB18" s="9">
        <f t="shared" si="12"/>
        <v>0</v>
      </c>
      <c r="AC18" s="9">
        <f t="shared" si="13"/>
        <v>0</v>
      </c>
      <c r="AD18" s="331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331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31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69">
        <f t="shared" si="14"/>
        <v>0</v>
      </c>
      <c r="AH18" s="331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31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31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69">
        <f>BM18</f>
        <v>0</v>
      </c>
      <c r="AL18" s="331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31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31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69">
        <f>BN18</f>
        <v>0</v>
      </c>
      <c r="AP18" s="331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31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31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69">
        <f>BO18</f>
        <v>0</v>
      </c>
      <c r="AT18" s="331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31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31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69">
        <f>BP18</f>
        <v>0</v>
      </c>
      <c r="AX18" s="331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31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31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69">
        <f>BQ18</f>
        <v>0</v>
      </c>
      <c r="BB18" s="331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31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31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69">
        <f>BR18</f>
        <v>0</v>
      </c>
      <c r="BF18" s="331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31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31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69">
        <f>BS18</f>
        <v>0</v>
      </c>
      <c r="BJ18" s="63">
        <f t="shared" si="1"/>
        <v>0</v>
      </c>
      <c r="BK18" s="126" t="str">
        <f t="shared" si="2"/>
        <v/>
      </c>
      <c r="BL18" s="14">
        <f t="shared" si="28"/>
        <v>0</v>
      </c>
      <c r="BM18" s="14">
        <f t="shared" si="3"/>
        <v>0</v>
      </c>
      <c r="BN18" s="14">
        <f t="shared" si="3"/>
        <v>0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90">
        <f t="shared" si="15"/>
        <v>0</v>
      </c>
      <c r="BU18" s="2"/>
      <c r="BV18" s="2"/>
      <c r="BW18" s="14">
        <f t="shared" ref="BW18:BW20" si="29">IF($DC18=0,0,ROUND(4*$Y18*SUM(AD18:AF18)/$DC18,0)/4)</f>
        <v>0</v>
      </c>
      <c r="BX18" s="14">
        <f t="shared" ref="BX18:BX20" si="30">IF($DC18=0,0,ROUND(4*$Y18*SUM(AH18:AJ18)/$DC18,0)/4)</f>
        <v>0</v>
      </c>
      <c r="BY18" s="14">
        <f t="shared" ref="BY18:BY20" si="31">IF($DC18=0,0,ROUND(4*$Y18*SUM(AL18:AN18)/$DC18,0)/4)</f>
        <v>0</v>
      </c>
      <c r="BZ18" s="14">
        <f t="shared" ref="BZ18:BZ20" si="32">IF($DC18=0,0,ROUND(4*$Y18*SUM(AP18:AR18)/$DC18,0)/4)</f>
        <v>0</v>
      </c>
      <c r="CA18" s="14">
        <f t="shared" ref="CA18:CA20" si="33">IF($DC18=0,0,ROUND(4*$Y18*SUM(AT18:AV18)/$DC18,0)/4)</f>
        <v>0</v>
      </c>
      <c r="CB18" s="14">
        <f t="shared" ref="CB18:CB20" si="34">IF($DC18=0,0,ROUND(4*$Y18*(SUM(AX18:AZ18))/$DC18,0)/4)</f>
        <v>0</v>
      </c>
      <c r="CC18" s="14">
        <f t="shared" ref="CC18:CC20" si="35">IF($DC18=0,0,ROUND(4*$Y18*(SUM(BB18:BD18))/$DC18,0)/4)</f>
        <v>0</v>
      </c>
      <c r="CD18" s="14">
        <f t="shared" ref="CD18:CD20" si="36">IF($DC18=0,0,ROUND(4*$Y18*(SUM(BF18:BH18))/$DC18,0)/4)</f>
        <v>0</v>
      </c>
      <c r="CE18" s="201">
        <f t="shared" si="16"/>
        <v>0</v>
      </c>
      <c r="CF18" s="217">
        <f t="shared" si="17"/>
        <v>0</v>
      </c>
      <c r="CG18" s="2"/>
      <c r="CH18" s="74">
        <f t="shared" si="18"/>
        <v>0</v>
      </c>
      <c r="CI18" s="74">
        <f t="shared" si="19"/>
        <v>0</v>
      </c>
      <c r="CJ18" s="74">
        <f t="shared" si="20"/>
        <v>0</v>
      </c>
      <c r="CK18" s="74">
        <f t="shared" si="21"/>
        <v>0</v>
      </c>
      <c r="CL18" s="74">
        <f t="shared" si="22"/>
        <v>0</v>
      </c>
      <c r="CM18" s="74">
        <f t="shared" si="23"/>
        <v>0</v>
      </c>
      <c r="CN18" s="74">
        <f t="shared" si="24"/>
        <v>0</v>
      </c>
      <c r="CO18" s="74">
        <f t="shared" si="25"/>
        <v>0</v>
      </c>
      <c r="CP18" s="84">
        <f t="shared" si="26"/>
        <v>0</v>
      </c>
      <c r="CQ18" s="74">
        <f t="shared" si="4"/>
        <v>0</v>
      </c>
      <c r="CR18" s="74">
        <f t="shared" si="5"/>
        <v>0</v>
      </c>
      <c r="CS18" s="75">
        <f t="shared" si="6"/>
        <v>0</v>
      </c>
      <c r="CT18" s="74">
        <f t="shared" si="7"/>
        <v>0</v>
      </c>
      <c r="CU18" s="74">
        <f t="shared" si="8"/>
        <v>0</v>
      </c>
      <c r="CV18" s="74">
        <f t="shared" si="9"/>
        <v>0</v>
      </c>
      <c r="CW18" s="74">
        <f t="shared" si="10"/>
        <v>0</v>
      </c>
      <c r="CX18" s="74">
        <f t="shared" si="11"/>
        <v>0</v>
      </c>
      <c r="CY18" s="83">
        <f t="shared" si="27"/>
        <v>0</v>
      </c>
      <c r="CZ18" s="2"/>
      <c r="DA18" s="2"/>
      <c r="DB18" s="2"/>
      <c r="DC18" s="66">
        <f>SUM($AD18:$AF18)+SUM($AH18:$AJ18)+SUM($AL18:AN18)+SUM($AP18:AR18)+SUM($AT18:AV18)+SUM($AX18:AZ18)+SUM($BB18:BD18)+SUM($BF18:BH18)</f>
        <v>0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</row>
    <row r="19" spans="1:150" s="19" customFormat="1" x14ac:dyDescent="0.2">
      <c r="A19" s="22" t="str">
        <f>'ПЛАН НАВЧАЛЬНОГО ПРОЦЕСУ ДЕННА'!A19</f>
        <v>1.1.5</v>
      </c>
      <c r="B19" s="392">
        <f>'ПЛАН НАВЧАЛЬНОГО ПРОЦЕСУ ДЕННА'!B19</f>
        <v>0</v>
      </c>
      <c r="C19" s="483">
        <f>'ПЛАН НАВЧАЛЬНОГО ПРОЦЕСУ ДЕННА'!C19</f>
        <v>0</v>
      </c>
      <c r="D19" s="273">
        <f>'ПЛАН НАВЧАЛЬНОГО ПРОЦЕСУ ДЕННА'!D19</f>
        <v>0</v>
      </c>
      <c r="E19" s="274">
        <f>'ПЛАН НАВЧАЛЬНОГО ПРОЦЕСУ ДЕННА'!E19</f>
        <v>0</v>
      </c>
      <c r="F19" s="274">
        <f>'ПЛАН НАВЧАЛЬНОГО ПРОЦЕСУ ДЕННА'!F19</f>
        <v>0</v>
      </c>
      <c r="G19" s="275">
        <f>'ПЛАН НАВЧАЛЬНОГО ПРОЦЕСУ ДЕННА'!G19</f>
        <v>0</v>
      </c>
      <c r="H19" s="273">
        <f>'ПЛАН НАВЧАЛЬНОГО ПРОЦЕСУ ДЕННА'!H19</f>
        <v>0</v>
      </c>
      <c r="I19" s="274">
        <f>'ПЛАН НАВЧАЛЬНОГО ПРОЦЕСУ ДЕННА'!I19</f>
        <v>0</v>
      </c>
      <c r="J19" s="274">
        <f>'ПЛАН НАВЧАЛЬНОГО ПРОЦЕСУ ДЕННА'!J19</f>
        <v>0</v>
      </c>
      <c r="K19" s="274">
        <f>'ПЛАН НАВЧАЛЬНОГО ПРОЦЕСУ ДЕННА'!K19</f>
        <v>0</v>
      </c>
      <c r="L19" s="274">
        <f>'ПЛАН НАВЧАЛЬНОГО ПРОЦЕСУ ДЕННА'!L19</f>
        <v>0</v>
      </c>
      <c r="M19" s="274">
        <f>'ПЛАН НАВЧАЛЬНОГО ПРОЦЕСУ ДЕННА'!M19</f>
        <v>0</v>
      </c>
      <c r="N19" s="274">
        <f>'ПЛАН НАВЧАЛЬНОГО ПРОЦЕСУ ДЕННА'!N19</f>
        <v>0</v>
      </c>
      <c r="O19" s="253">
        <f>'ПЛАН НАВЧАЛЬНОГО ПРОЦЕСУ ДЕННА'!O19</f>
        <v>0</v>
      </c>
      <c r="P19" s="253">
        <f>'ПЛАН НАВЧАЛЬНОГО ПРОЦЕСУ ДЕННА'!P19</f>
        <v>0</v>
      </c>
      <c r="Q19" s="273">
        <f>'ПЛАН НАВЧАЛЬНОГО ПРОЦЕСУ ДЕННА'!Q19</f>
        <v>0</v>
      </c>
      <c r="R19" s="274">
        <f>'ПЛАН НАВЧАЛЬНОГО ПРОЦЕСУ ДЕННА'!R19</f>
        <v>0</v>
      </c>
      <c r="S19" s="274">
        <f>'ПЛАН НАВЧАЛЬНОГО ПРОЦЕСУ ДЕННА'!S19</f>
        <v>0</v>
      </c>
      <c r="T19" s="274">
        <f>'ПЛАН НАВЧАЛЬНОГО ПРОЦЕСУ ДЕННА'!T19</f>
        <v>0</v>
      </c>
      <c r="U19" s="274">
        <f>'ПЛАН НАВЧАЛЬНОГО ПРОЦЕСУ ДЕННА'!U19</f>
        <v>0</v>
      </c>
      <c r="V19" s="274">
        <f>'ПЛАН НАВЧАЛЬНОГО ПРОЦЕСУ ДЕННА'!V19</f>
        <v>0</v>
      </c>
      <c r="W19" s="274">
        <f>'ПЛАН НАВЧАЛЬНОГО ПРОЦЕСУ ДЕННА'!W19</f>
        <v>0</v>
      </c>
      <c r="X19" s="276">
        <f>'ПЛАН НАВЧАЛЬНОГО ПРОЦЕСУ ДЕННА'!X19</f>
        <v>0</v>
      </c>
      <c r="Y19" s="142">
        <f t="shared" si="0"/>
        <v>0</v>
      </c>
      <c r="Z19" s="9">
        <f t="shared" si="12"/>
        <v>0</v>
      </c>
      <c r="AA19" s="9">
        <f t="shared" si="12"/>
        <v>0</v>
      </c>
      <c r="AB19" s="9">
        <f t="shared" si="12"/>
        <v>0</v>
      </c>
      <c r="AC19" s="9">
        <f t="shared" si="13"/>
        <v>0</v>
      </c>
      <c r="AD19" s="331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331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31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69">
        <f t="shared" si="14"/>
        <v>0</v>
      </c>
      <c r="AH19" s="331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31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31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69">
        <f t="shared" ref="AK19:AK20" si="37">BM19</f>
        <v>0</v>
      </c>
      <c r="AL19" s="331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31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31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69">
        <f t="shared" ref="AO19:AO20" si="38">BN19</f>
        <v>0</v>
      </c>
      <c r="AP19" s="331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31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31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69">
        <f t="shared" ref="AS19:AS20" si="39">BO19</f>
        <v>0</v>
      </c>
      <c r="AT19" s="331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31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31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69">
        <f t="shared" ref="AW19:AW20" si="40">BP19</f>
        <v>0</v>
      </c>
      <c r="AX19" s="331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31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31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69">
        <f t="shared" ref="BA19:BA20" si="41">BQ19</f>
        <v>0</v>
      </c>
      <c r="BB19" s="331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31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31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69">
        <f t="shared" ref="BE19:BE20" si="42">BR19</f>
        <v>0</v>
      </c>
      <c r="BF19" s="331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31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31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69">
        <f t="shared" ref="BI19:BI20" si="43">BS19</f>
        <v>0</v>
      </c>
      <c r="BJ19" s="63">
        <f t="shared" si="1"/>
        <v>0</v>
      </c>
      <c r="BK19" s="126" t="str">
        <f t="shared" si="2"/>
        <v/>
      </c>
      <c r="BL19" s="14">
        <f t="shared" si="28"/>
        <v>0</v>
      </c>
      <c r="BM19" s="14">
        <f t="shared" si="3"/>
        <v>0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90">
        <f t="shared" si="15"/>
        <v>0</v>
      </c>
      <c r="BU19" s="2"/>
      <c r="BV19" s="2"/>
      <c r="BW19" s="14">
        <f t="shared" si="29"/>
        <v>0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1">
        <f t="shared" si="16"/>
        <v>0</v>
      </c>
      <c r="CF19" s="217">
        <f t="shared" si="17"/>
        <v>0</v>
      </c>
      <c r="CG19" s="2"/>
      <c r="CH19" s="74">
        <f t="shared" si="18"/>
        <v>0</v>
      </c>
      <c r="CI19" s="74">
        <f t="shared" si="19"/>
        <v>0</v>
      </c>
      <c r="CJ19" s="74">
        <f t="shared" si="20"/>
        <v>0</v>
      </c>
      <c r="CK19" s="74">
        <f t="shared" si="21"/>
        <v>0</v>
      </c>
      <c r="CL19" s="74">
        <f t="shared" si="22"/>
        <v>0</v>
      </c>
      <c r="CM19" s="74">
        <f t="shared" si="23"/>
        <v>0</v>
      </c>
      <c r="CN19" s="74">
        <f t="shared" si="24"/>
        <v>0</v>
      </c>
      <c r="CO19" s="74">
        <f t="shared" si="25"/>
        <v>0</v>
      </c>
      <c r="CP19" s="84">
        <f t="shared" si="26"/>
        <v>0</v>
      </c>
      <c r="CQ19" s="74">
        <f t="shared" si="4"/>
        <v>0</v>
      </c>
      <c r="CR19" s="74">
        <f t="shared" si="5"/>
        <v>0</v>
      </c>
      <c r="CS19" s="75">
        <f t="shared" si="6"/>
        <v>0</v>
      </c>
      <c r="CT19" s="74">
        <f t="shared" si="7"/>
        <v>0</v>
      </c>
      <c r="CU19" s="74">
        <f t="shared" si="8"/>
        <v>0</v>
      </c>
      <c r="CV19" s="74">
        <f t="shared" si="9"/>
        <v>0</v>
      </c>
      <c r="CW19" s="74">
        <f t="shared" si="10"/>
        <v>0</v>
      </c>
      <c r="CX19" s="74">
        <f t="shared" si="11"/>
        <v>0</v>
      </c>
      <c r="CY19" s="83">
        <f t="shared" si="27"/>
        <v>0</v>
      </c>
      <c r="CZ19" s="2"/>
      <c r="DA19" s="2"/>
      <c r="DB19" s="2"/>
      <c r="DC19" s="66">
        <f>SUM($AD19:$AF19)+SUM($AH19:$AJ19)+SUM($AL19:AN19)+SUM($AP19:AR19)+SUM($AT19:AV19)+SUM($AX19:AZ19)+SUM($BB19:BD19)+SUM($BF19:BH19)</f>
        <v>0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</row>
    <row r="20" spans="1:150" s="19" customFormat="1" x14ac:dyDescent="0.2">
      <c r="A20" s="22" t="str">
        <f>'ПЛАН НАВЧАЛЬНОГО ПРОЦЕСУ ДЕННА'!A20</f>
        <v>1.1.6</v>
      </c>
      <c r="B20" s="392">
        <f>'ПЛАН НАВЧАЛЬНОГО ПРОЦЕСУ ДЕННА'!B20</f>
        <v>0</v>
      </c>
      <c r="C20" s="483">
        <f>'ПЛАН НАВЧАЛЬНОГО ПРОЦЕСУ ДЕННА'!C20</f>
        <v>0</v>
      </c>
      <c r="D20" s="273">
        <f>'ПЛАН НАВЧАЛЬНОГО ПРОЦЕСУ ДЕННА'!D20</f>
        <v>0</v>
      </c>
      <c r="E20" s="274">
        <f>'ПЛАН НАВЧАЛЬНОГО ПРОЦЕСУ ДЕННА'!E20</f>
        <v>0</v>
      </c>
      <c r="F20" s="274">
        <f>'ПЛАН НАВЧАЛЬНОГО ПРОЦЕСУ ДЕННА'!F20</f>
        <v>0</v>
      </c>
      <c r="G20" s="275">
        <f>'ПЛАН НАВЧАЛЬНОГО ПРОЦЕСУ ДЕННА'!G20</f>
        <v>0</v>
      </c>
      <c r="H20" s="273">
        <f>'ПЛАН НАВЧАЛЬНОГО ПРОЦЕСУ ДЕННА'!H20</f>
        <v>0</v>
      </c>
      <c r="I20" s="274">
        <f>'ПЛАН НАВЧАЛЬНОГО ПРОЦЕСУ ДЕННА'!I20</f>
        <v>0</v>
      </c>
      <c r="J20" s="274">
        <f>'ПЛАН НАВЧАЛЬНОГО ПРОЦЕСУ ДЕННА'!J20</f>
        <v>0</v>
      </c>
      <c r="K20" s="274">
        <f>'ПЛАН НАВЧАЛЬНОГО ПРОЦЕСУ ДЕННА'!K20</f>
        <v>0</v>
      </c>
      <c r="L20" s="274">
        <f>'ПЛАН НАВЧАЛЬНОГО ПРОЦЕСУ ДЕННА'!L20</f>
        <v>0</v>
      </c>
      <c r="M20" s="274">
        <f>'ПЛАН НАВЧАЛЬНОГО ПРОЦЕСУ ДЕННА'!M20</f>
        <v>0</v>
      </c>
      <c r="N20" s="274">
        <f>'ПЛАН НАВЧАЛЬНОГО ПРОЦЕСУ ДЕННА'!N20</f>
        <v>0</v>
      </c>
      <c r="O20" s="253">
        <f>'ПЛАН НАВЧАЛЬНОГО ПРОЦЕСУ ДЕННА'!O20</f>
        <v>0</v>
      </c>
      <c r="P20" s="253">
        <f>'ПЛАН НАВЧАЛЬНОГО ПРОЦЕСУ ДЕННА'!P20</f>
        <v>0</v>
      </c>
      <c r="Q20" s="273">
        <f>'ПЛАН НАВЧАЛЬНОГО ПРОЦЕСУ ДЕННА'!Q20</f>
        <v>0</v>
      </c>
      <c r="R20" s="274">
        <f>'ПЛАН НАВЧАЛЬНОГО ПРОЦЕСУ ДЕННА'!R20</f>
        <v>0</v>
      </c>
      <c r="S20" s="274">
        <f>'ПЛАН НАВЧАЛЬНОГО ПРОЦЕСУ ДЕННА'!S20</f>
        <v>0</v>
      </c>
      <c r="T20" s="274">
        <f>'ПЛАН НАВЧАЛЬНОГО ПРОЦЕСУ ДЕННА'!T20</f>
        <v>0</v>
      </c>
      <c r="U20" s="274">
        <f>'ПЛАН НАВЧАЛЬНОГО ПРОЦЕСУ ДЕННА'!U20</f>
        <v>0</v>
      </c>
      <c r="V20" s="274">
        <f>'ПЛАН НАВЧАЛЬНОГО ПРОЦЕСУ ДЕННА'!V20</f>
        <v>0</v>
      </c>
      <c r="W20" s="274">
        <f>'ПЛАН НАВЧАЛЬНОГО ПРОЦЕСУ ДЕННА'!W20</f>
        <v>0</v>
      </c>
      <c r="X20" s="276">
        <f>'ПЛАН НАВЧАЛЬНОГО ПРОЦЕСУ ДЕННА'!X20</f>
        <v>0</v>
      </c>
      <c r="Y20" s="142">
        <f t="shared" si="0"/>
        <v>0</v>
      </c>
      <c r="Z20" s="9">
        <f t="shared" si="12"/>
        <v>0</v>
      </c>
      <c r="AA20" s="9">
        <f t="shared" si="12"/>
        <v>0</v>
      </c>
      <c r="AB20" s="9">
        <f t="shared" si="12"/>
        <v>0</v>
      </c>
      <c r="AC20" s="9">
        <f t="shared" si="13"/>
        <v>0</v>
      </c>
      <c r="AD20" s="331">
        <f>IF('ПЛАН НАВЧАЛЬНОГО ПРОЦЕСУ ДЕННА'!AD20&gt;0,IF(ROUND('ПЛАН НАВЧАЛЬНОГО ПРОЦЕСУ ДЕННА'!AD20*$BW$4,0)&gt;0,ROUND('ПЛАН НАВЧАЛЬНОГО ПРОЦЕСУ ДЕННА'!AD20*$BW$4,0)*2,2),0)</f>
        <v>0</v>
      </c>
      <c r="AE20" s="331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31">
        <f>IF('ПЛАН НАВЧАЛЬНОГО ПРОЦЕСУ ДЕННА'!AF20&gt;0,IF(ROUND('ПЛАН НАВЧАЛЬНОГО ПРОЦЕСУ ДЕННА'!AF20*$BW$4,0)&gt;0,ROUND('ПЛАН НАВЧАЛЬНОГО ПРОЦЕСУ ДЕННА'!AF20*$BW$4,0)*2,2),0)</f>
        <v>0</v>
      </c>
      <c r="AG20" s="69">
        <f t="shared" si="14"/>
        <v>0</v>
      </c>
      <c r="AH20" s="331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31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31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69">
        <f t="shared" si="37"/>
        <v>0</v>
      </c>
      <c r="AL20" s="331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31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31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69">
        <f t="shared" si="38"/>
        <v>0</v>
      </c>
      <c r="AP20" s="331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31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31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69">
        <f t="shared" si="39"/>
        <v>0</v>
      </c>
      <c r="AT20" s="331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31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31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69">
        <f t="shared" si="40"/>
        <v>0</v>
      </c>
      <c r="AX20" s="331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31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31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69">
        <f t="shared" si="41"/>
        <v>0</v>
      </c>
      <c r="BB20" s="331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31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31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69">
        <f t="shared" si="42"/>
        <v>0</v>
      </c>
      <c r="BF20" s="331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31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31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69">
        <f t="shared" si="43"/>
        <v>0</v>
      </c>
      <c r="BJ20" s="63">
        <f t="shared" si="1"/>
        <v>0</v>
      </c>
      <c r="BK20" s="126" t="str">
        <f t="shared" si="2"/>
        <v/>
      </c>
      <c r="BL20" s="14">
        <f t="shared" si="28"/>
        <v>0</v>
      </c>
      <c r="BM20" s="14">
        <f t="shared" si="3"/>
        <v>0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90">
        <f t="shared" si="15"/>
        <v>0</v>
      </c>
      <c r="BU20" s="2"/>
      <c r="BV20" s="2"/>
      <c r="BW20" s="14">
        <f t="shared" si="29"/>
        <v>0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1">
        <f t="shared" si="16"/>
        <v>0</v>
      </c>
      <c r="CF20" s="217">
        <f>MAX(BW20:CD20)</f>
        <v>0</v>
      </c>
      <c r="CG20" s="2"/>
      <c r="CH20" s="74">
        <f t="shared" si="18"/>
        <v>0</v>
      </c>
      <c r="CI20" s="74">
        <f t="shared" si="19"/>
        <v>0</v>
      </c>
      <c r="CJ20" s="74">
        <f t="shared" si="20"/>
        <v>0</v>
      </c>
      <c r="CK20" s="74">
        <f t="shared" si="21"/>
        <v>0</v>
      </c>
      <c r="CL20" s="74">
        <f t="shared" si="22"/>
        <v>0</v>
      </c>
      <c r="CM20" s="74">
        <f t="shared" si="23"/>
        <v>0</v>
      </c>
      <c r="CN20" s="74">
        <f t="shared" si="24"/>
        <v>0</v>
      </c>
      <c r="CO20" s="74">
        <f t="shared" si="25"/>
        <v>0</v>
      </c>
      <c r="CP20" s="84">
        <f t="shared" si="26"/>
        <v>0</v>
      </c>
      <c r="CQ20" s="74">
        <f t="shared" si="4"/>
        <v>0</v>
      </c>
      <c r="CR20" s="74">
        <f t="shared" si="5"/>
        <v>0</v>
      </c>
      <c r="CS20" s="75">
        <f t="shared" si="6"/>
        <v>0</v>
      </c>
      <c r="CT20" s="74">
        <f t="shared" si="7"/>
        <v>0</v>
      </c>
      <c r="CU20" s="74">
        <f t="shared" si="8"/>
        <v>0</v>
      </c>
      <c r="CV20" s="74">
        <f t="shared" si="9"/>
        <v>0</v>
      </c>
      <c r="CW20" s="74">
        <f t="shared" si="10"/>
        <v>0</v>
      </c>
      <c r="CX20" s="74">
        <f t="shared" si="11"/>
        <v>0</v>
      </c>
      <c r="CY20" s="83">
        <f t="shared" si="27"/>
        <v>0</v>
      </c>
      <c r="CZ20" s="2"/>
      <c r="DA20" s="2"/>
      <c r="DB20" s="2"/>
      <c r="DC20" s="66">
        <f>SUM($AD20:$AF20)+SUM($AH20:$AJ20)+SUM($AL20:AN20)+SUM($AP20:AR20)+SUM($AT20:AV20)+SUM($AX20:AZ20)+SUM($BB20:BD20)+SUM($BF20:BH20)</f>
        <v>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</row>
    <row r="21" spans="1:150" s="20" customFormat="1" ht="15.75" x14ac:dyDescent="0.25">
      <c r="A21" s="278" t="s">
        <v>23</v>
      </c>
      <c r="B21" s="282" t="s">
        <v>30</v>
      </c>
      <c r="C21" s="283"/>
      <c r="D21" s="171"/>
      <c r="E21" s="171"/>
      <c r="F21" s="171"/>
      <c r="G21" s="171"/>
      <c r="H21" s="171"/>
      <c r="I21" s="284"/>
      <c r="J21" s="284"/>
      <c r="K21" s="171"/>
      <c r="L21" s="171"/>
      <c r="M21" s="171"/>
      <c r="N21" s="171"/>
      <c r="O21" s="171"/>
      <c r="P21" s="171"/>
      <c r="Q21" s="171"/>
      <c r="R21" s="171"/>
      <c r="S21" s="171"/>
      <c r="T21" s="284"/>
      <c r="U21" s="284"/>
      <c r="V21" s="284"/>
      <c r="W21" s="172"/>
      <c r="X21" s="34">
        <f t="shared" ref="X21:AC21" si="44">SUMIF($A15:$A20,"&gt;'#'",X15:X20)</f>
        <v>180</v>
      </c>
      <c r="Y21" s="34">
        <f t="shared" si="44"/>
        <v>6</v>
      </c>
      <c r="Z21" s="35">
        <f t="shared" si="44"/>
        <v>8</v>
      </c>
      <c r="AA21" s="35">
        <f t="shared" si="44"/>
        <v>0</v>
      </c>
      <c r="AB21" s="35">
        <f t="shared" si="44"/>
        <v>8</v>
      </c>
      <c r="AC21" s="35">
        <f t="shared" si="44"/>
        <v>164</v>
      </c>
      <c r="AD21" s="226">
        <f t="shared" ref="AD21:BI21" si="45">SUM(AD15:AD20)</f>
        <v>4</v>
      </c>
      <c r="AE21" s="226">
        <f t="shared" si="45"/>
        <v>0</v>
      </c>
      <c r="AF21" s="226">
        <f t="shared" si="45"/>
        <v>4</v>
      </c>
      <c r="AG21" s="224">
        <f t="shared" si="45"/>
        <v>3</v>
      </c>
      <c r="AH21" s="226">
        <f t="shared" si="45"/>
        <v>0</v>
      </c>
      <c r="AI21" s="226">
        <f t="shared" si="45"/>
        <v>0</v>
      </c>
      <c r="AJ21" s="226">
        <f t="shared" si="45"/>
        <v>0</v>
      </c>
      <c r="AK21" s="224">
        <f t="shared" si="45"/>
        <v>0</v>
      </c>
      <c r="AL21" s="226">
        <f t="shared" si="45"/>
        <v>4</v>
      </c>
      <c r="AM21" s="226">
        <f t="shared" si="45"/>
        <v>0</v>
      </c>
      <c r="AN21" s="226">
        <f t="shared" si="45"/>
        <v>4</v>
      </c>
      <c r="AO21" s="224">
        <f t="shared" si="45"/>
        <v>3</v>
      </c>
      <c r="AP21" s="226">
        <f t="shared" si="45"/>
        <v>0</v>
      </c>
      <c r="AQ21" s="226">
        <f t="shared" si="45"/>
        <v>0</v>
      </c>
      <c r="AR21" s="226">
        <f t="shared" si="45"/>
        <v>0</v>
      </c>
      <c r="AS21" s="224">
        <f t="shared" si="45"/>
        <v>0</v>
      </c>
      <c r="AT21" s="226">
        <f t="shared" si="45"/>
        <v>0</v>
      </c>
      <c r="AU21" s="226">
        <f t="shared" si="45"/>
        <v>0</v>
      </c>
      <c r="AV21" s="226">
        <f t="shared" si="45"/>
        <v>0</v>
      </c>
      <c r="AW21" s="224">
        <f t="shared" si="45"/>
        <v>0</v>
      </c>
      <c r="AX21" s="226">
        <f t="shared" si="45"/>
        <v>0</v>
      </c>
      <c r="AY21" s="226">
        <f t="shared" si="45"/>
        <v>0</v>
      </c>
      <c r="AZ21" s="226">
        <f t="shared" si="45"/>
        <v>0</v>
      </c>
      <c r="BA21" s="224">
        <f t="shared" si="45"/>
        <v>0</v>
      </c>
      <c r="BB21" s="226">
        <f t="shared" si="45"/>
        <v>0</v>
      </c>
      <c r="BC21" s="226">
        <f t="shared" si="45"/>
        <v>0</v>
      </c>
      <c r="BD21" s="226">
        <f t="shared" si="45"/>
        <v>0</v>
      </c>
      <c r="BE21" s="224">
        <f t="shared" si="45"/>
        <v>0</v>
      </c>
      <c r="BF21" s="226">
        <f t="shared" si="45"/>
        <v>0</v>
      </c>
      <c r="BG21" s="226">
        <f t="shared" si="45"/>
        <v>0</v>
      </c>
      <c r="BH21" s="226">
        <f t="shared" si="45"/>
        <v>0</v>
      </c>
      <c r="BI21" s="224">
        <f t="shared" si="45"/>
        <v>0</v>
      </c>
      <c r="BJ21" s="64">
        <f t="shared" si="1"/>
        <v>0.91111111111111109</v>
      </c>
      <c r="BK21" s="52"/>
      <c r="BL21" s="82">
        <f t="shared" ref="BL21:BT21" si="46">SUM(BL15:BL20)</f>
        <v>3</v>
      </c>
      <c r="BM21" s="82">
        <f t="shared" si="46"/>
        <v>0</v>
      </c>
      <c r="BN21" s="82">
        <f t="shared" si="46"/>
        <v>3</v>
      </c>
      <c r="BO21" s="82">
        <f t="shared" si="46"/>
        <v>0</v>
      </c>
      <c r="BP21" s="82">
        <f t="shared" si="46"/>
        <v>0</v>
      </c>
      <c r="BQ21" s="82">
        <f t="shared" si="46"/>
        <v>0</v>
      </c>
      <c r="BR21" s="82">
        <f t="shared" si="46"/>
        <v>0</v>
      </c>
      <c r="BS21" s="82">
        <f t="shared" si="46"/>
        <v>0</v>
      </c>
      <c r="BT21" s="90">
        <f t="shared" si="46"/>
        <v>6</v>
      </c>
      <c r="BW21" s="37">
        <f t="shared" ref="BW21:CE21" si="47">SUM(BW15:BW20)</f>
        <v>3</v>
      </c>
      <c r="BX21" s="37">
        <f t="shared" si="47"/>
        <v>0</v>
      </c>
      <c r="BY21" s="37">
        <f t="shared" si="47"/>
        <v>3</v>
      </c>
      <c r="BZ21" s="37">
        <f t="shared" si="47"/>
        <v>0</v>
      </c>
      <c r="CA21" s="37">
        <f t="shared" si="47"/>
        <v>0</v>
      </c>
      <c r="CB21" s="37">
        <f t="shared" si="47"/>
        <v>0</v>
      </c>
      <c r="CC21" s="37">
        <f t="shared" si="47"/>
        <v>0</v>
      </c>
      <c r="CD21" s="37">
        <f t="shared" si="47"/>
        <v>0</v>
      </c>
      <c r="CE21" s="202">
        <f t="shared" si="47"/>
        <v>6</v>
      </c>
      <c r="CF21" s="218"/>
      <c r="CG21" s="23" t="s">
        <v>27</v>
      </c>
      <c r="CH21" s="77">
        <f t="shared" ref="CH21:CY21" si="48">SUM(CH15:CH20)</f>
        <v>0</v>
      </c>
      <c r="CI21" s="77">
        <f t="shared" si="48"/>
        <v>0</v>
      </c>
      <c r="CJ21" s="77">
        <f t="shared" si="48"/>
        <v>0</v>
      </c>
      <c r="CK21" s="77">
        <f t="shared" si="48"/>
        <v>0</v>
      </c>
      <c r="CL21" s="77">
        <f t="shared" si="48"/>
        <v>0</v>
      </c>
      <c r="CM21" s="77">
        <f t="shared" si="48"/>
        <v>0</v>
      </c>
      <c r="CN21" s="77">
        <f t="shared" si="48"/>
        <v>0</v>
      </c>
      <c r="CO21" s="77">
        <f t="shared" si="48"/>
        <v>0</v>
      </c>
      <c r="CP21" s="86">
        <f t="shared" si="48"/>
        <v>0</v>
      </c>
      <c r="CQ21" s="77">
        <f t="shared" si="48"/>
        <v>1</v>
      </c>
      <c r="CR21" s="77">
        <f t="shared" si="48"/>
        <v>0</v>
      </c>
      <c r="CS21" s="77">
        <f t="shared" si="48"/>
        <v>1</v>
      </c>
      <c r="CT21" s="77">
        <f t="shared" si="48"/>
        <v>0</v>
      </c>
      <c r="CU21" s="77">
        <f t="shared" si="48"/>
        <v>0</v>
      </c>
      <c r="CV21" s="77">
        <f t="shared" si="48"/>
        <v>0</v>
      </c>
      <c r="CW21" s="77">
        <f t="shared" si="48"/>
        <v>0</v>
      </c>
      <c r="CX21" s="77">
        <f t="shared" si="48"/>
        <v>0</v>
      </c>
      <c r="CY21" s="89">
        <f t="shared" si="48"/>
        <v>2</v>
      </c>
      <c r="DD21" s="134">
        <f t="shared" ref="DD21:DU21" si="49">COUNTIF(DD15:DD20,"&gt;0")</f>
        <v>0</v>
      </c>
      <c r="DE21" s="134">
        <f t="shared" si="49"/>
        <v>0</v>
      </c>
      <c r="DF21" s="134">
        <f t="shared" si="49"/>
        <v>0</v>
      </c>
      <c r="DG21" s="134">
        <f t="shared" si="49"/>
        <v>0</v>
      </c>
      <c r="DH21" s="134">
        <f t="shared" si="49"/>
        <v>0</v>
      </c>
      <c r="DI21" s="134">
        <f t="shared" si="49"/>
        <v>0</v>
      </c>
      <c r="DJ21" s="134">
        <f t="shared" si="49"/>
        <v>0</v>
      </c>
      <c r="DK21" s="134">
        <f t="shared" si="49"/>
        <v>0</v>
      </c>
      <c r="DL21" s="135">
        <f t="shared" si="49"/>
        <v>0</v>
      </c>
      <c r="DM21" s="134">
        <f t="shared" si="49"/>
        <v>0</v>
      </c>
      <c r="DN21" s="134">
        <f t="shared" si="49"/>
        <v>0</v>
      </c>
      <c r="DO21" s="134">
        <f t="shared" si="49"/>
        <v>0</v>
      </c>
      <c r="DP21" s="134">
        <f t="shared" si="49"/>
        <v>0</v>
      </c>
      <c r="DQ21" s="134">
        <f t="shared" si="49"/>
        <v>0</v>
      </c>
      <c r="DR21" s="134">
        <f t="shared" si="49"/>
        <v>0</v>
      </c>
      <c r="DS21" s="134">
        <f t="shared" si="49"/>
        <v>0</v>
      </c>
      <c r="DT21" s="134">
        <f t="shared" si="49"/>
        <v>0</v>
      </c>
      <c r="DU21" s="135">
        <f t="shared" si="49"/>
        <v>0</v>
      </c>
    </row>
    <row r="22" spans="1:150" s="19" customFormat="1" x14ac:dyDescent="0.2">
      <c r="A22" s="285"/>
      <c r="B22" s="286" t="s">
        <v>24</v>
      </c>
      <c r="C22" s="287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9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90"/>
      <c r="AD22" s="291"/>
      <c r="AE22" s="291"/>
      <c r="AF22" s="291"/>
      <c r="AG22" s="290"/>
      <c r="AH22" s="291"/>
      <c r="AI22" s="291"/>
      <c r="AJ22" s="291"/>
      <c r="AK22" s="290"/>
      <c r="AL22" s="291"/>
      <c r="AM22" s="291"/>
      <c r="AN22" s="291"/>
      <c r="AO22" s="290"/>
      <c r="AP22" s="291"/>
      <c r="AQ22" s="291"/>
      <c r="AR22" s="291"/>
      <c r="AS22" s="290"/>
      <c r="AT22" s="291"/>
      <c r="AU22" s="291"/>
      <c r="AV22" s="291"/>
      <c r="AW22" s="290"/>
      <c r="AX22" s="291"/>
      <c r="AY22" s="291"/>
      <c r="AZ22" s="291"/>
      <c r="BA22" s="290"/>
      <c r="BB22" s="291"/>
      <c r="BC22" s="291"/>
      <c r="BD22" s="291"/>
      <c r="BE22" s="290"/>
      <c r="BF22" s="291"/>
      <c r="BG22" s="291"/>
      <c r="BH22" s="291"/>
      <c r="BI22" s="18"/>
      <c r="BJ22" s="70"/>
      <c r="BK22" s="24"/>
      <c r="BL22" s="50"/>
      <c r="BM22" s="50"/>
      <c r="BN22" s="50"/>
      <c r="BO22" s="50"/>
      <c r="BP22" s="50"/>
      <c r="BQ22" s="50"/>
      <c r="BR22" s="50"/>
      <c r="BS22" s="50"/>
      <c r="BT22" s="50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197"/>
      <c r="CF22" s="21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572" t="s">
        <v>135</v>
      </c>
      <c r="DE22" s="573"/>
      <c r="DF22" s="573"/>
      <c r="DG22" s="573"/>
      <c r="DH22" s="573"/>
      <c r="DI22" s="573"/>
      <c r="DJ22" s="573"/>
      <c r="DK22" s="574"/>
      <c r="DL22" s="131" t="s">
        <v>27</v>
      </c>
      <c r="DM22" s="572" t="s">
        <v>136</v>
      </c>
      <c r="DN22" s="573"/>
      <c r="DO22" s="573"/>
      <c r="DP22" s="573"/>
      <c r="DQ22" s="573"/>
      <c r="DR22" s="573"/>
      <c r="DS22" s="573"/>
      <c r="DT22" s="574"/>
      <c r="DU22" s="131" t="s">
        <v>27</v>
      </c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</row>
    <row r="23" spans="1:150" s="19" customFormat="1" x14ac:dyDescent="0.2">
      <c r="A23" s="265" t="s">
        <v>179</v>
      </c>
      <c r="B23" s="502" t="str">
        <f>'ПЛАН НАВЧАЛЬНОГО ПРОЦЕСУ ДЕННА'!B23</f>
        <v>Освітні компоненти для здобуття мовних компетентностей</v>
      </c>
      <c r="C23" s="292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0"/>
      <c r="Y23" s="290"/>
      <c r="Z23" s="290"/>
      <c r="AA23" s="290"/>
      <c r="AB23" s="290"/>
      <c r="AC23" s="290"/>
      <c r="AD23" s="291"/>
      <c r="AE23" s="291"/>
      <c r="AF23" s="291"/>
      <c r="AG23" s="290"/>
      <c r="AH23" s="291"/>
      <c r="AI23" s="291"/>
      <c r="AJ23" s="291"/>
      <c r="AK23" s="290"/>
      <c r="AL23" s="291"/>
      <c r="AM23" s="291"/>
      <c r="AN23" s="291"/>
      <c r="AO23" s="290"/>
      <c r="AP23" s="291"/>
      <c r="AQ23" s="291"/>
      <c r="AR23" s="291"/>
      <c r="AS23" s="290"/>
      <c r="AT23" s="291"/>
      <c r="AU23" s="291"/>
      <c r="AV23" s="291"/>
      <c r="AW23" s="290"/>
      <c r="AX23" s="291"/>
      <c r="AY23" s="291"/>
      <c r="AZ23" s="291"/>
      <c r="BA23" s="290"/>
      <c r="BB23" s="291"/>
      <c r="BC23" s="291"/>
      <c r="BD23" s="291"/>
      <c r="BE23" s="290"/>
      <c r="BF23" s="291"/>
      <c r="BG23" s="291"/>
      <c r="BH23" s="291"/>
      <c r="BI23" s="146"/>
      <c r="BJ23" s="70"/>
      <c r="BK23" s="24"/>
      <c r="BL23" s="50"/>
      <c r="BM23" s="50"/>
      <c r="BN23" s="50"/>
      <c r="BO23" s="50"/>
      <c r="BP23" s="50"/>
      <c r="BQ23" s="50"/>
      <c r="BR23" s="50"/>
      <c r="BS23" s="50"/>
      <c r="BT23" s="50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197"/>
      <c r="CF23" s="21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31">
        <v>1</v>
      </c>
      <c r="DE23" s="31">
        <v>2</v>
      </c>
      <c r="DF23" s="31">
        <v>3</v>
      </c>
      <c r="DG23" s="31">
        <v>4</v>
      </c>
      <c r="DH23" s="31">
        <v>5</v>
      </c>
      <c r="DI23" s="31">
        <v>6</v>
      </c>
      <c r="DJ23" s="31">
        <v>7</v>
      </c>
      <c r="DK23" s="31">
        <v>8</v>
      </c>
      <c r="DL23" s="132" t="s">
        <v>98</v>
      </c>
      <c r="DM23" s="31">
        <v>1</v>
      </c>
      <c r="DN23" s="31">
        <v>2</v>
      </c>
      <c r="DO23" s="31">
        <v>3</v>
      </c>
      <c r="DP23" s="31">
        <v>4</v>
      </c>
      <c r="DQ23" s="31">
        <v>5</v>
      </c>
      <c r="DR23" s="31">
        <v>6</v>
      </c>
      <c r="DS23" s="31">
        <v>7</v>
      </c>
      <c r="DT23" s="31">
        <v>8</v>
      </c>
      <c r="DU23" s="132" t="s">
        <v>68</v>
      </c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</row>
    <row r="24" spans="1:150" s="19" customFormat="1" ht="22.5" x14ac:dyDescent="0.2">
      <c r="A24" s="499" t="s">
        <v>208</v>
      </c>
      <c r="B24" s="392" t="str">
        <f>'ПЛАН НАВЧАЛЬНОГО ПРОЦЕСУ ДЕННА'!B24</f>
        <v>Іноземна мова наукового спілкування</v>
      </c>
      <c r="C24" s="393">
        <f>'ПЛАН НАВЧАЛЬНОГО ПРОЦЕСУ ДЕННА'!C24</f>
        <v>0</v>
      </c>
      <c r="D24" s="273">
        <f>'ПЛАН НАВЧАЛЬНОГО ПРОЦЕСУ ДЕННА'!D24</f>
        <v>0</v>
      </c>
      <c r="E24" s="274">
        <f>'ПЛАН НАВЧАЛЬНОГО ПРОЦЕСУ ДЕННА'!E24</f>
        <v>0</v>
      </c>
      <c r="F24" s="274">
        <f>'ПЛАН НАВЧАЛЬНОГО ПРОЦЕСУ ДЕННА'!F24</f>
        <v>0</v>
      </c>
      <c r="G24" s="275">
        <f>'ПЛАН НАВЧАЛЬНОГО ПРОЦЕСУ ДЕННА'!G24</f>
        <v>0</v>
      </c>
      <c r="H24" s="273">
        <f>'ПЛАН НАВЧАЛЬНОГО ПРОЦЕСУ ДЕННА'!H24</f>
        <v>1</v>
      </c>
      <c r="I24" s="274">
        <f>'ПЛАН НАВЧАЛЬНОГО ПРОЦЕСУ ДЕННА'!I24</f>
        <v>0</v>
      </c>
      <c r="J24" s="274">
        <f>'ПЛАН НАВЧАЛЬНОГО ПРОЦЕСУ ДЕННА'!J24</f>
        <v>0</v>
      </c>
      <c r="K24" s="274">
        <f>'ПЛАН НАВЧАЛЬНОГО ПРОЦЕСУ ДЕННА'!K24</f>
        <v>0</v>
      </c>
      <c r="L24" s="274">
        <f>'ПЛАН НАВЧАЛЬНОГО ПРОЦЕСУ ДЕННА'!L24</f>
        <v>0</v>
      </c>
      <c r="M24" s="274">
        <f>'ПЛАН НАВЧАЛЬНОГО ПРОЦЕСУ ДЕННА'!M24</f>
        <v>0</v>
      </c>
      <c r="N24" s="274">
        <f>'ПЛАН НАВЧАЛЬНОГО ПРОЦЕСУ ДЕННА'!N24</f>
        <v>0</v>
      </c>
      <c r="O24" s="253">
        <f>'ПЛАН НАВЧАЛЬНОГО ПРОЦЕСУ ДЕННА'!O24</f>
        <v>0</v>
      </c>
      <c r="P24" s="253">
        <f>'ПЛАН НАВЧАЛЬНОГО ПРОЦЕСУ ДЕННА'!P24</f>
        <v>0</v>
      </c>
      <c r="Q24" s="273">
        <f>'ПЛАН НАВЧАЛЬНОГО ПРОЦЕСУ ДЕННА'!Q24</f>
        <v>0</v>
      </c>
      <c r="R24" s="274">
        <f>'ПЛАН НАВЧАЛЬНОГО ПРОЦЕСУ ДЕННА'!R24</f>
        <v>0</v>
      </c>
      <c r="S24" s="274">
        <f>'ПЛАН НАВЧАЛЬНОГО ПРОЦЕСУ ДЕННА'!S24</f>
        <v>0</v>
      </c>
      <c r="T24" s="274">
        <f>'ПЛАН НАВЧАЛЬНОГО ПРОЦЕСУ ДЕННА'!T24</f>
        <v>0</v>
      </c>
      <c r="U24" s="274">
        <f>'ПЛАН НАВЧАЛЬНОГО ПРОЦЕСУ ДЕННА'!U24</f>
        <v>0</v>
      </c>
      <c r="V24" s="274">
        <f>'ПЛАН НАВЧАЛЬНОГО ПРОЦЕСУ ДЕННА'!V24</f>
        <v>0</v>
      </c>
      <c r="W24" s="274">
        <f>'ПЛАН НАВЧАЛЬНОГО ПРОЦЕСУ ДЕННА'!W24</f>
        <v>0</v>
      </c>
      <c r="X24" s="276">
        <f>'ПЛАН НАВЧАЛЬНОГО ПРОЦЕСУ ДЕННА'!X24</f>
        <v>90</v>
      </c>
      <c r="Y24" s="142">
        <f t="shared" ref="Y24:Y29" si="50">CEILING(X24/$BR$7,0.25)</f>
        <v>3</v>
      </c>
      <c r="Z24" s="9">
        <f t="shared" ref="Z24:AB29" si="51">AD24*$BL$5+AH24*$BM$5+AL24*$BN$5+AP24*$BO$5+AT24*$BP$5+AX24*$BQ$5+BB24*$BR$5+BF24*$BS$5</f>
        <v>0</v>
      </c>
      <c r="AA24" s="9">
        <f t="shared" si="51"/>
        <v>0</v>
      </c>
      <c r="AB24" s="9">
        <f t="shared" si="51"/>
        <v>8</v>
      </c>
      <c r="AC24" s="9">
        <f t="shared" ref="AC24:AC29" si="52">X24-(Z24+AA24+AB24)</f>
        <v>82</v>
      </c>
      <c r="AD24" s="331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31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31">
        <f>IF('ПЛАН НАВЧАЛЬНОГО ПРОЦЕСУ ДЕННА'!AF24&gt;0,IF(ROUND('ПЛАН НАВЧАЛЬНОГО ПРОЦЕСУ ДЕННА'!AF24*$BW$4,0)&gt;0,ROUND('ПЛАН НАВЧАЛЬНОГО ПРОЦЕСУ ДЕННА'!AF24*$BW$4,0)*2,2),0)</f>
        <v>8</v>
      </c>
      <c r="AG24" s="69">
        <f>BL24</f>
        <v>3</v>
      </c>
      <c r="AH24" s="331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331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31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69">
        <f>BM24</f>
        <v>0</v>
      </c>
      <c r="AL24" s="331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31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31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69">
        <f>BN24</f>
        <v>0</v>
      </c>
      <c r="AP24" s="331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31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31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69">
        <f>BO24</f>
        <v>0</v>
      </c>
      <c r="AT24" s="277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277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277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69">
        <f>DH24+DQ24</f>
        <v>0</v>
      </c>
      <c r="AX24" s="277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277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277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69">
        <f>DI24+DR24</f>
        <v>0</v>
      </c>
      <c r="BB24" s="277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277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277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69">
        <f>DJ24+DS24</f>
        <v>0</v>
      </c>
      <c r="BF24" s="277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277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277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69">
        <f>DK24+DT24</f>
        <v>0</v>
      </c>
      <c r="BJ24" s="63">
        <f t="shared" ref="BJ24:BJ29" si="53">IF(ISERROR(AC24/X24),0,AC24/X24)</f>
        <v>0.91111111111111109</v>
      </c>
      <c r="BK24" s="126" t="str">
        <f t="shared" ref="BK24:BK29" si="54">IF(ISERROR(SEARCH("в",A24)),"",1)</f>
        <v/>
      </c>
      <c r="BL24" s="14">
        <f t="shared" ref="BL24:BS29" si="55">IF(AND(BK24&lt;$CF24,$CE24&lt;&gt;$Y24,BW24=$CF24),BW24+$Y24-$CE24,BW24)</f>
        <v>3</v>
      </c>
      <c r="BM24" s="14">
        <f t="shared" si="55"/>
        <v>0</v>
      </c>
      <c r="BN24" s="14">
        <f t="shared" si="55"/>
        <v>0</v>
      </c>
      <c r="BO24" s="14">
        <f t="shared" si="55"/>
        <v>0</v>
      </c>
      <c r="BP24" s="14">
        <f t="shared" si="55"/>
        <v>0</v>
      </c>
      <c r="BQ24" s="14">
        <f t="shared" si="55"/>
        <v>0</v>
      </c>
      <c r="BR24" s="14">
        <f t="shared" si="55"/>
        <v>0</v>
      </c>
      <c r="BS24" s="14">
        <f t="shared" si="55"/>
        <v>0</v>
      </c>
      <c r="BT24" s="90">
        <f t="shared" ref="BT24:BT29" si="56">SUM(BL24:BS24)</f>
        <v>3</v>
      </c>
      <c r="BU24" s="2"/>
      <c r="BV24" s="2"/>
      <c r="BW24" s="14">
        <f t="shared" ref="BW24:BW29" si="57">IF($DC24=0,0,ROUND(4*$Y24*SUM(AD24:AF24)/$DC24,0)/4)</f>
        <v>3</v>
      </c>
      <c r="BX24" s="14">
        <f t="shared" ref="BX24:BX29" si="58">IF($DC24=0,0,ROUND(4*$Y24*SUM(AH24:AJ24)/$DC24,0)/4)</f>
        <v>0</v>
      </c>
      <c r="BY24" s="14">
        <f t="shared" ref="BY24:BY29" si="59">IF($DC24=0,0,ROUND(4*$Y24*SUM(AL24:AN24)/$DC24,0)/4)</f>
        <v>0</v>
      </c>
      <c r="BZ24" s="14">
        <f t="shared" ref="BZ24:BZ29" si="60">IF($DC24=0,0,ROUND(4*$Y24*SUM(AP24:AR24)/$DC24,0)/4)</f>
        <v>0</v>
      </c>
      <c r="CA24" s="14">
        <f t="shared" ref="CA24:CA29" si="61">IF($DC24=0,0,ROUND(4*$Y24*SUM(AT24:AV24)/$DC24,0)/4)</f>
        <v>0</v>
      </c>
      <c r="CB24" s="14">
        <f t="shared" ref="CB24:CB29" si="62">IF($DC24=0,0,ROUND(4*$Y24*(SUM(AX24:AZ24))/$DC24,0)/4)</f>
        <v>0</v>
      </c>
      <c r="CC24" s="14">
        <f t="shared" ref="CC24:CC29" si="63">IF($DC24=0,0,ROUND(4*$Y24*(SUM(BB24:BD24))/$DC24,0)/4)</f>
        <v>0</v>
      </c>
      <c r="CD24" s="14">
        <f t="shared" ref="CD24:CD29" si="64">IF($DC24=0,0,ROUND(4*$Y24*(SUM(BF24:BH24))/$DC24,0)/4)</f>
        <v>0</v>
      </c>
      <c r="CE24" s="201">
        <f t="shared" ref="CE24:CE29" si="65">SUM(BW24:CD24)</f>
        <v>3</v>
      </c>
      <c r="CF24" s="217">
        <f t="shared" ref="CF24:CF29" si="66">MAX(BW24:CD24)</f>
        <v>3</v>
      </c>
      <c r="CG24" s="2"/>
      <c r="CH24" s="74">
        <f t="shared" ref="CH24:CH29" si="67">IF(VALUE($D24)=1,1,0)+IF(VALUE($E24)=1,1,0)+IF(VALUE($F24)=1,1,0)+IF(VALUE($G24)=1,1,0)</f>
        <v>0</v>
      </c>
      <c r="CI24" s="74">
        <f t="shared" ref="CI24:CI29" si="68">IF(VALUE($D24)=2,1,0)+IF(VALUE($E24)=2,1,0)+IF(VALUE($F24)=2,1,0)+IF(VALUE($G24)=2,1,0)</f>
        <v>0</v>
      </c>
      <c r="CJ24" s="74">
        <f t="shared" ref="CJ24:CJ29" si="69">IF(VALUE($D24)=3,1,0)+IF(VALUE($E24)=3,1,0)+IF(VALUE($F24)=3,1,0)+IF(VALUE($G24)=3,1,0)</f>
        <v>0</v>
      </c>
      <c r="CK24" s="74">
        <f t="shared" ref="CK24:CK29" si="70">IF(VALUE($D24)=4,1,0)+IF(VALUE($E24)=4,1,0)+IF(VALUE($F24)=4,1,0)+IF(VALUE($G24)=4,1,0)</f>
        <v>0</v>
      </c>
      <c r="CL24" s="74">
        <f t="shared" ref="CL24:CL29" si="71">IF(VALUE($D24)=5,1,0)+IF(VALUE($E24)=5,1,0)+IF(VALUE($F24)=5,1,0)+IF(VALUE($G24)=5,1,0)</f>
        <v>0</v>
      </c>
      <c r="CM24" s="74">
        <f t="shared" ref="CM24:CM29" si="72">IF(VALUE($D24)=6,1,0)+IF(VALUE($E24)=6,1,0)+IF(VALUE($F24)=6,1,0)+IF(VALUE($G24)=6,1,0)</f>
        <v>0</v>
      </c>
      <c r="CN24" s="74">
        <f t="shared" ref="CN24:CN29" si="73">IF(VALUE($D24)=7,1,0)+IF(VALUE($E24)=7,1,0)+IF(VALUE($F24)=7,1,0)+IF(VALUE($G24)=7,1,0)</f>
        <v>0</v>
      </c>
      <c r="CO24" s="74">
        <f t="shared" ref="CO24:CO29" si="74">IF(VALUE($D24)=8,1,0)+IF(VALUE($E24)=8,1,0)+IF(VALUE($F24)=8,1,0)+IF(VALUE($G24)=8,1,0)</f>
        <v>0</v>
      </c>
      <c r="CP24" s="84">
        <f t="shared" ref="CP24:CP29" si="75">SUM(CH24:CO24)</f>
        <v>0</v>
      </c>
      <c r="CQ24" s="74">
        <f t="shared" ref="CQ24:CQ29" si="76">IF(MID(H24,1,1)="1",1,0)+IF(MID(I24,1,1)="1",1,0)+IF(MID(J24,1,1)="1",1,0)+IF(MID(K24,1,1)="1",1,0)+IF(MID(L24,1,1)="1",1,0)+IF(MID(M24,1,1)="1",1,0)+IF(MID(N24,1,1)="1",1,0)</f>
        <v>1</v>
      </c>
      <c r="CR24" s="74">
        <f t="shared" ref="CR24:CR29" si="77">IF(MID(H24,1,1)="2",1,0)+IF(MID(I24,1,1)="2",1,0)+IF(MID(J24,1,1)="2",1,0)+IF(MID(K24,1,1)="2",1,0)+IF(MID(L24,1,1)="2",1,0)+IF(MID(M24,1,1)="2",1,0)+IF(MID(N24,1,1)="2",1,0)</f>
        <v>0</v>
      </c>
      <c r="CS24" s="75">
        <f t="shared" ref="CS24:CS29" si="78">IF(MID(H24,1,1)="3",1,0)+IF(MID(I24,1,1)="3",1,0)+IF(MID(J24,1,1)="3",1,0)+IF(MID(K24,1,1)="3",1,0)+IF(MID(L24,1,1)="3",1,0)+IF(MID(M24,1,1)="3",1,0)+IF(MID(N24,1,1)="3",1,0)</f>
        <v>0</v>
      </c>
      <c r="CT24" s="74">
        <f t="shared" ref="CT24:CT29" si="79">IF(MID(H24,1,1)="4",1,0)+IF(MID(I24,1,1)="4",1,0)+IF(MID(J24,1,1)="4",1,0)+IF(MID(K24,1,1)="4",1,0)+IF(MID(L24,1,1)="4",1,0)+IF(MID(M24,1,1)="4",1,0)+IF(MID(N24,1,1)="4",1,0)</f>
        <v>0</v>
      </c>
      <c r="CU24" s="74">
        <f t="shared" ref="CU24:CU29" si="80">IF(MID(H24,1,1)="5",1,0)+IF(MID(I24,1,1)="5",1,0)+IF(MID(J24,1,1)="5",1,0)+IF(MID(K24,1,1)="5",1,0)+IF(MID(L24,1,1)="5",1,0)+IF(MID(M24,1,1)="5",1,0)+IF(MID(N24,1,1)="5",1,0)</f>
        <v>0</v>
      </c>
      <c r="CV24" s="74">
        <f t="shared" ref="CV24:CV29" si="81">IF(MID(H24,1,1)="6",1,0)+IF(MID(I24,1,1)="6",1,0)+IF(MID(J24,1,1)="6",1,0)+IF(MID(K24,1,1)="6",1,0)+IF(MID(L24,1,1)="6",1,0)+IF(MID(M24,1,1)="6",1,0)+IF(MID(N24,1,1)="6",1,0)</f>
        <v>0</v>
      </c>
      <c r="CW24" s="74">
        <f t="shared" ref="CW24:CW29" si="82">IF(MID(H24,1,1)="7",1,0)+IF(MID(I24,1,1)="7",1,0)+IF(MID(J24,1,1)="7",1,0)+IF(MID(K24,1,1)="7",1,0)+IF(MID(L24,1,1)="7",1,0)+IF(MID(M24,1,1)="7",1,0)+IF(MID(N24,1,1)="7",1,0)</f>
        <v>0</v>
      </c>
      <c r="CX24" s="74">
        <f t="shared" ref="CX24:CX29" si="83">IF(MID(H24,1,1)="8",1,0)+IF(MID(I24,1,1)="8",1,0)+IF(MID(J24,1,1)="8",1,0)+IF(MID(K24,1,1)="8",1,0)+IF(MID(L24,1,1)="8",1,0)+IF(MID(M24,1,1)="8",1,0)+IF(MID(N24,1,1)="8",1,0)</f>
        <v>0</v>
      </c>
      <c r="CY24" s="83">
        <f t="shared" ref="CY24:CY29" si="84">SUM(CQ24:CX24)</f>
        <v>1</v>
      </c>
      <c r="CZ24" s="2"/>
      <c r="DA24" s="2"/>
      <c r="DB24" s="2"/>
      <c r="DC24" s="66">
        <f>SUM($AD24:$AF24)+SUM($AH24:$AJ24)+SUM($AL24:AN24)+SUM($AP24:AR24)+SUM($AT24:AV24)+SUM($AX24:AZ24)+SUM($BB24:BD24)+SUM($BF24:BH24)</f>
        <v>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</row>
    <row r="25" spans="1:150" s="19" customFormat="1" x14ac:dyDescent="0.2">
      <c r="A25" s="499" t="s">
        <v>209</v>
      </c>
      <c r="B25" s="392" t="str">
        <f>'ПЛАН НАВЧАЛЬНОГО ПРОЦЕСУ ДЕННА'!B25</f>
        <v>Іноземне академічне письмо</v>
      </c>
      <c r="C25" s="393">
        <f>'ПЛАН НАВЧАЛЬНОГО ПРОЦЕСУ ДЕННА'!C25</f>
        <v>0</v>
      </c>
      <c r="D25" s="273">
        <f>'ПЛАН НАВЧАЛЬНОГО ПРОЦЕСУ ДЕННА'!D25</f>
        <v>0</v>
      </c>
      <c r="E25" s="274">
        <f>'ПЛАН НАВЧАЛЬНОГО ПРОЦЕСУ ДЕННА'!E25</f>
        <v>0</v>
      </c>
      <c r="F25" s="274">
        <f>'ПЛАН НАВЧАЛЬНОГО ПРОЦЕСУ ДЕННА'!F25</f>
        <v>0</v>
      </c>
      <c r="G25" s="275">
        <f>'ПЛАН НАВЧАЛЬНОГО ПРОЦЕСУ ДЕННА'!G25</f>
        <v>0</v>
      </c>
      <c r="H25" s="273">
        <f>'ПЛАН НАВЧАЛЬНОГО ПРОЦЕСУ ДЕННА'!H25</f>
        <v>2</v>
      </c>
      <c r="I25" s="274">
        <f>'ПЛАН НАВЧАЛЬНОГО ПРОЦЕСУ ДЕННА'!I25</f>
        <v>0</v>
      </c>
      <c r="J25" s="274">
        <f>'ПЛАН НАВЧАЛЬНОГО ПРОЦЕСУ ДЕННА'!J25</f>
        <v>0</v>
      </c>
      <c r="K25" s="274">
        <f>'ПЛАН НАВЧАЛЬНОГО ПРОЦЕСУ ДЕННА'!K25</f>
        <v>0</v>
      </c>
      <c r="L25" s="274">
        <f>'ПЛАН НАВЧАЛЬНОГО ПРОЦЕСУ ДЕННА'!L25</f>
        <v>0</v>
      </c>
      <c r="M25" s="274">
        <f>'ПЛАН НАВЧАЛЬНОГО ПРОЦЕСУ ДЕННА'!M25</f>
        <v>0</v>
      </c>
      <c r="N25" s="274">
        <f>'ПЛАН НАВЧАЛЬНОГО ПРОЦЕСУ ДЕННА'!N25</f>
        <v>0</v>
      </c>
      <c r="O25" s="253">
        <f>'ПЛАН НАВЧАЛЬНОГО ПРОЦЕСУ ДЕННА'!O25</f>
        <v>0</v>
      </c>
      <c r="P25" s="253">
        <f>'ПЛАН НАВЧАЛЬНОГО ПРОЦЕСУ ДЕННА'!P25</f>
        <v>0</v>
      </c>
      <c r="Q25" s="273">
        <f>'ПЛАН НАВЧАЛЬНОГО ПРОЦЕСУ ДЕННА'!Q25</f>
        <v>0</v>
      </c>
      <c r="R25" s="274">
        <f>'ПЛАН НАВЧАЛЬНОГО ПРОЦЕСУ ДЕННА'!R25</f>
        <v>0</v>
      </c>
      <c r="S25" s="274">
        <f>'ПЛАН НАВЧАЛЬНОГО ПРОЦЕСУ ДЕННА'!S25</f>
        <v>0</v>
      </c>
      <c r="T25" s="274">
        <f>'ПЛАН НАВЧАЛЬНОГО ПРОЦЕСУ ДЕННА'!T25</f>
        <v>0</v>
      </c>
      <c r="U25" s="274">
        <f>'ПЛАН НАВЧАЛЬНОГО ПРОЦЕСУ ДЕННА'!U25</f>
        <v>0</v>
      </c>
      <c r="V25" s="274">
        <f>'ПЛАН НАВЧАЛЬНОГО ПРОЦЕСУ ДЕННА'!V25</f>
        <v>0</v>
      </c>
      <c r="W25" s="274">
        <f>'ПЛАН НАВЧАЛЬНОГО ПРОЦЕСУ ДЕННА'!W25</f>
        <v>0</v>
      </c>
      <c r="X25" s="276">
        <f>'ПЛАН НАВЧАЛЬНОГО ПРОЦЕСУ ДЕННА'!X25</f>
        <v>90</v>
      </c>
      <c r="Y25" s="142">
        <f t="shared" si="50"/>
        <v>3</v>
      </c>
      <c r="Z25" s="9">
        <f t="shared" si="51"/>
        <v>0</v>
      </c>
      <c r="AA25" s="9">
        <f t="shared" si="51"/>
        <v>0</v>
      </c>
      <c r="AB25" s="9">
        <f t="shared" si="51"/>
        <v>8</v>
      </c>
      <c r="AC25" s="9">
        <f t="shared" si="52"/>
        <v>82</v>
      </c>
      <c r="AD25" s="331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31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31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69">
        <f t="shared" ref="AG25:AG29" si="85">BL25</f>
        <v>0</v>
      </c>
      <c r="AH25" s="331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331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31">
        <f>IF('ПЛАН НАВЧАЛЬНОГО ПРОЦЕСУ ДЕННА'!AJ25&gt;0,IF(ROUND('ПЛАН НАВЧАЛЬНОГО ПРОЦЕСУ ДЕННА'!AJ25*$BW$4,0)&gt;0,ROUND('ПЛАН НАВЧАЛЬНОГО ПРОЦЕСУ ДЕННА'!AJ25*$BW$4,0)*2,2),0)</f>
        <v>8</v>
      </c>
      <c r="AK25" s="69">
        <f>BM25</f>
        <v>3</v>
      </c>
      <c r="AL25" s="331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31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31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69">
        <f>BN25</f>
        <v>0</v>
      </c>
      <c r="AP25" s="331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31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31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69">
        <f>BO25</f>
        <v>0</v>
      </c>
      <c r="AT25" s="277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277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277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69">
        <f t="shared" ref="AW25:AW29" si="86">DH25+DQ25</f>
        <v>0</v>
      </c>
      <c r="AX25" s="277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277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277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69">
        <f t="shared" ref="BA25:BA29" si="87">DI25+DR25</f>
        <v>0</v>
      </c>
      <c r="BB25" s="277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277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277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69">
        <f t="shared" ref="BE25:BE29" si="88">DJ25+DS25</f>
        <v>0</v>
      </c>
      <c r="BF25" s="277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277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277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69">
        <f t="shared" ref="BI25:BI29" si="89">DK25+DT25</f>
        <v>0</v>
      </c>
      <c r="BJ25" s="63">
        <f t="shared" si="53"/>
        <v>0.91111111111111109</v>
      </c>
      <c r="BK25" s="126" t="str">
        <f t="shared" si="54"/>
        <v/>
      </c>
      <c r="BL25" s="14">
        <f t="shared" si="55"/>
        <v>0</v>
      </c>
      <c r="BM25" s="14">
        <f t="shared" si="55"/>
        <v>3</v>
      </c>
      <c r="BN25" s="14">
        <f t="shared" si="55"/>
        <v>0</v>
      </c>
      <c r="BO25" s="14">
        <f t="shared" si="55"/>
        <v>0</v>
      </c>
      <c r="BP25" s="14">
        <f t="shared" si="55"/>
        <v>0</v>
      </c>
      <c r="BQ25" s="14">
        <f t="shared" si="55"/>
        <v>0</v>
      </c>
      <c r="BR25" s="14">
        <f t="shared" si="55"/>
        <v>0</v>
      </c>
      <c r="BS25" s="14">
        <f t="shared" si="55"/>
        <v>0</v>
      </c>
      <c r="BT25" s="90">
        <f t="shared" si="56"/>
        <v>3</v>
      </c>
      <c r="BU25" s="2"/>
      <c r="BV25" s="2"/>
      <c r="BW25" s="14">
        <f t="shared" si="57"/>
        <v>0</v>
      </c>
      <c r="BX25" s="14">
        <f t="shared" si="58"/>
        <v>3</v>
      </c>
      <c r="BY25" s="14">
        <f t="shared" si="59"/>
        <v>0</v>
      </c>
      <c r="BZ25" s="14">
        <f t="shared" si="60"/>
        <v>0</v>
      </c>
      <c r="CA25" s="14">
        <f t="shared" si="61"/>
        <v>0</v>
      </c>
      <c r="CB25" s="14">
        <f t="shared" si="62"/>
        <v>0</v>
      </c>
      <c r="CC25" s="14">
        <f t="shared" si="63"/>
        <v>0</v>
      </c>
      <c r="CD25" s="14">
        <f t="shared" si="64"/>
        <v>0</v>
      </c>
      <c r="CE25" s="201">
        <f t="shared" si="65"/>
        <v>3</v>
      </c>
      <c r="CF25" s="217">
        <f t="shared" si="66"/>
        <v>3</v>
      </c>
      <c r="CG25" s="2"/>
      <c r="CH25" s="74">
        <f t="shared" si="67"/>
        <v>0</v>
      </c>
      <c r="CI25" s="74">
        <f t="shared" si="68"/>
        <v>0</v>
      </c>
      <c r="CJ25" s="74">
        <f t="shared" si="69"/>
        <v>0</v>
      </c>
      <c r="CK25" s="74">
        <f t="shared" si="70"/>
        <v>0</v>
      </c>
      <c r="CL25" s="74">
        <f t="shared" si="71"/>
        <v>0</v>
      </c>
      <c r="CM25" s="74">
        <f t="shared" si="72"/>
        <v>0</v>
      </c>
      <c r="CN25" s="74">
        <f t="shared" si="73"/>
        <v>0</v>
      </c>
      <c r="CO25" s="74">
        <f t="shared" si="74"/>
        <v>0</v>
      </c>
      <c r="CP25" s="84">
        <f t="shared" si="75"/>
        <v>0</v>
      </c>
      <c r="CQ25" s="74">
        <f t="shared" si="76"/>
        <v>0</v>
      </c>
      <c r="CR25" s="74">
        <f t="shared" si="77"/>
        <v>1</v>
      </c>
      <c r="CS25" s="75">
        <f t="shared" si="78"/>
        <v>0</v>
      </c>
      <c r="CT25" s="74">
        <f t="shared" si="79"/>
        <v>0</v>
      </c>
      <c r="CU25" s="74">
        <f t="shared" si="80"/>
        <v>0</v>
      </c>
      <c r="CV25" s="74">
        <f t="shared" si="81"/>
        <v>0</v>
      </c>
      <c r="CW25" s="74">
        <f t="shared" si="82"/>
        <v>0</v>
      </c>
      <c r="CX25" s="74">
        <f t="shared" si="83"/>
        <v>0</v>
      </c>
      <c r="CY25" s="83">
        <f t="shared" si="84"/>
        <v>1</v>
      </c>
      <c r="CZ25" s="2"/>
      <c r="DA25" s="2"/>
      <c r="DB25" s="2"/>
      <c r="DC25" s="66">
        <f>SUM($AD25:$AF25)+SUM($AH25:$AJ25)+SUM($AL25:AN25)+SUM($AP25:AR25)+SUM($AT25:AV25)+SUM($AX25:AZ25)+SUM($BB25:BD25)+SUM($BF25:BH25)</f>
        <v>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</row>
    <row r="26" spans="1:150" s="19" customFormat="1" x14ac:dyDescent="0.2">
      <c r="A26" s="499" t="s">
        <v>210</v>
      </c>
      <c r="B26" s="392">
        <f>'ПЛАН НАВЧАЛЬНОГО ПРОЦЕСУ ДЕННА'!B26</f>
        <v>0</v>
      </c>
      <c r="C26" s="393">
        <f>'ПЛАН НАВЧАЛЬНОГО ПРОЦЕСУ ДЕННА'!C26</f>
        <v>0</v>
      </c>
      <c r="D26" s="273">
        <f>'ПЛАН НАВЧАЛЬНОГО ПРОЦЕСУ ДЕННА'!D26</f>
        <v>0</v>
      </c>
      <c r="E26" s="274">
        <f>'ПЛАН НАВЧАЛЬНОГО ПРОЦЕСУ ДЕННА'!E26</f>
        <v>0</v>
      </c>
      <c r="F26" s="274">
        <f>'ПЛАН НАВЧАЛЬНОГО ПРОЦЕСУ ДЕННА'!F26</f>
        <v>0</v>
      </c>
      <c r="G26" s="275">
        <f>'ПЛАН НАВЧАЛЬНОГО ПРОЦЕСУ ДЕННА'!G26</f>
        <v>0</v>
      </c>
      <c r="H26" s="273">
        <f>'ПЛАН НАВЧАЛЬНОГО ПРОЦЕСУ ДЕННА'!H26</f>
        <v>0</v>
      </c>
      <c r="I26" s="274">
        <f>'ПЛАН НАВЧАЛЬНОГО ПРОЦЕСУ ДЕННА'!I26</f>
        <v>0</v>
      </c>
      <c r="J26" s="274">
        <f>'ПЛАН НАВЧАЛЬНОГО ПРОЦЕСУ ДЕННА'!J26</f>
        <v>0</v>
      </c>
      <c r="K26" s="274">
        <f>'ПЛАН НАВЧАЛЬНОГО ПРОЦЕСУ ДЕННА'!K26</f>
        <v>0</v>
      </c>
      <c r="L26" s="274">
        <f>'ПЛАН НАВЧАЛЬНОГО ПРОЦЕСУ ДЕННА'!L26</f>
        <v>0</v>
      </c>
      <c r="M26" s="274">
        <f>'ПЛАН НАВЧАЛЬНОГО ПРОЦЕСУ ДЕННА'!M26</f>
        <v>0</v>
      </c>
      <c r="N26" s="274">
        <f>'ПЛАН НАВЧАЛЬНОГО ПРОЦЕСУ ДЕННА'!N26</f>
        <v>0</v>
      </c>
      <c r="O26" s="253">
        <f>'ПЛАН НАВЧАЛЬНОГО ПРОЦЕСУ ДЕННА'!O26</f>
        <v>0</v>
      </c>
      <c r="P26" s="253">
        <f>'ПЛАН НАВЧАЛЬНОГО ПРОЦЕСУ ДЕННА'!P26</f>
        <v>0</v>
      </c>
      <c r="Q26" s="273">
        <f>'ПЛАН НАВЧАЛЬНОГО ПРОЦЕСУ ДЕННА'!Q26</f>
        <v>0</v>
      </c>
      <c r="R26" s="274">
        <f>'ПЛАН НАВЧАЛЬНОГО ПРОЦЕСУ ДЕННА'!R26</f>
        <v>0</v>
      </c>
      <c r="S26" s="274">
        <f>'ПЛАН НАВЧАЛЬНОГО ПРОЦЕСУ ДЕННА'!S26</f>
        <v>0</v>
      </c>
      <c r="T26" s="274">
        <f>'ПЛАН НАВЧАЛЬНОГО ПРОЦЕСУ ДЕННА'!T26</f>
        <v>0</v>
      </c>
      <c r="U26" s="274">
        <f>'ПЛАН НАВЧАЛЬНОГО ПРОЦЕСУ ДЕННА'!U26</f>
        <v>0</v>
      </c>
      <c r="V26" s="274">
        <f>'ПЛАН НАВЧАЛЬНОГО ПРОЦЕСУ ДЕННА'!V26</f>
        <v>0</v>
      </c>
      <c r="W26" s="274">
        <f>'ПЛАН НАВЧАЛЬНОГО ПРОЦЕСУ ДЕННА'!W26</f>
        <v>0</v>
      </c>
      <c r="X26" s="276">
        <f>'ПЛАН НАВЧАЛЬНОГО ПРОЦЕСУ ДЕННА'!X26</f>
        <v>0</v>
      </c>
      <c r="Y26" s="142">
        <f t="shared" si="50"/>
        <v>0</v>
      </c>
      <c r="Z26" s="9">
        <f t="shared" si="51"/>
        <v>0</v>
      </c>
      <c r="AA26" s="9">
        <f t="shared" si="51"/>
        <v>0</v>
      </c>
      <c r="AB26" s="9">
        <f t="shared" si="51"/>
        <v>0</v>
      </c>
      <c r="AC26" s="9">
        <f t="shared" si="52"/>
        <v>0</v>
      </c>
      <c r="AD26" s="331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31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31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69">
        <f t="shared" si="85"/>
        <v>0</v>
      </c>
      <c r="AH26" s="331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31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31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69">
        <f>BM26</f>
        <v>0</v>
      </c>
      <c r="AL26" s="331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31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31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69">
        <f>BN26</f>
        <v>0</v>
      </c>
      <c r="AP26" s="331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31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31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69">
        <f>BO26</f>
        <v>0</v>
      </c>
      <c r="AT26" s="277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277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277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69">
        <f t="shared" si="86"/>
        <v>0</v>
      </c>
      <c r="AX26" s="277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277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277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69">
        <f t="shared" si="87"/>
        <v>0</v>
      </c>
      <c r="BB26" s="277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277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277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69">
        <f t="shared" si="88"/>
        <v>0</v>
      </c>
      <c r="BF26" s="277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277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277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69">
        <f t="shared" si="89"/>
        <v>0</v>
      </c>
      <c r="BJ26" s="63">
        <f t="shared" si="53"/>
        <v>0</v>
      </c>
      <c r="BK26" s="126" t="str">
        <f t="shared" si="54"/>
        <v/>
      </c>
      <c r="BL26" s="14">
        <f t="shared" si="55"/>
        <v>0</v>
      </c>
      <c r="BM26" s="14">
        <f t="shared" si="55"/>
        <v>0</v>
      </c>
      <c r="BN26" s="14">
        <f t="shared" si="55"/>
        <v>0</v>
      </c>
      <c r="BO26" s="14">
        <f t="shared" si="55"/>
        <v>0</v>
      </c>
      <c r="BP26" s="14">
        <f t="shared" si="55"/>
        <v>0</v>
      </c>
      <c r="BQ26" s="14">
        <f t="shared" si="55"/>
        <v>0</v>
      </c>
      <c r="BR26" s="14">
        <f t="shared" si="55"/>
        <v>0</v>
      </c>
      <c r="BS26" s="14">
        <f t="shared" si="55"/>
        <v>0</v>
      </c>
      <c r="BT26" s="90">
        <f t="shared" si="56"/>
        <v>0</v>
      </c>
      <c r="BU26" s="2"/>
      <c r="BV26" s="2"/>
      <c r="BW26" s="14">
        <f t="shared" si="57"/>
        <v>0</v>
      </c>
      <c r="BX26" s="14">
        <f t="shared" si="58"/>
        <v>0</v>
      </c>
      <c r="BY26" s="14">
        <f t="shared" si="59"/>
        <v>0</v>
      </c>
      <c r="BZ26" s="14">
        <f t="shared" si="60"/>
        <v>0</v>
      </c>
      <c r="CA26" s="14">
        <f t="shared" si="61"/>
        <v>0</v>
      </c>
      <c r="CB26" s="14">
        <f t="shared" si="62"/>
        <v>0</v>
      </c>
      <c r="CC26" s="14">
        <f t="shared" si="63"/>
        <v>0</v>
      </c>
      <c r="CD26" s="14">
        <f t="shared" si="64"/>
        <v>0</v>
      </c>
      <c r="CE26" s="201">
        <f t="shared" si="65"/>
        <v>0</v>
      </c>
      <c r="CF26" s="217">
        <f t="shared" si="66"/>
        <v>0</v>
      </c>
      <c r="CG26" s="2"/>
      <c r="CH26" s="74">
        <f t="shared" si="67"/>
        <v>0</v>
      </c>
      <c r="CI26" s="74">
        <f t="shared" si="68"/>
        <v>0</v>
      </c>
      <c r="CJ26" s="74">
        <f t="shared" si="69"/>
        <v>0</v>
      </c>
      <c r="CK26" s="74">
        <f t="shared" si="70"/>
        <v>0</v>
      </c>
      <c r="CL26" s="74">
        <f t="shared" si="71"/>
        <v>0</v>
      </c>
      <c r="CM26" s="74">
        <f t="shared" si="72"/>
        <v>0</v>
      </c>
      <c r="CN26" s="74">
        <f t="shared" si="73"/>
        <v>0</v>
      </c>
      <c r="CO26" s="74">
        <f t="shared" si="74"/>
        <v>0</v>
      </c>
      <c r="CP26" s="84">
        <f t="shared" si="75"/>
        <v>0</v>
      </c>
      <c r="CQ26" s="74">
        <f t="shared" si="76"/>
        <v>0</v>
      </c>
      <c r="CR26" s="74">
        <f t="shared" si="77"/>
        <v>0</v>
      </c>
      <c r="CS26" s="75">
        <f t="shared" si="78"/>
        <v>0</v>
      </c>
      <c r="CT26" s="74">
        <f t="shared" si="79"/>
        <v>0</v>
      </c>
      <c r="CU26" s="74">
        <f t="shared" si="80"/>
        <v>0</v>
      </c>
      <c r="CV26" s="74">
        <f t="shared" si="81"/>
        <v>0</v>
      </c>
      <c r="CW26" s="74">
        <f t="shared" si="82"/>
        <v>0</v>
      </c>
      <c r="CX26" s="74">
        <f t="shared" si="83"/>
        <v>0</v>
      </c>
      <c r="CY26" s="83">
        <f t="shared" si="84"/>
        <v>0</v>
      </c>
      <c r="CZ26" s="2"/>
      <c r="DA26" s="2"/>
      <c r="DB26" s="2"/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</row>
    <row r="27" spans="1:150" s="19" customFormat="1" x14ac:dyDescent="0.2">
      <c r="A27" s="499" t="s">
        <v>211</v>
      </c>
      <c r="B27" s="392">
        <f>'ПЛАН НАВЧАЛЬНОГО ПРОЦЕСУ ДЕННА'!B27</f>
        <v>0</v>
      </c>
      <c r="C27" s="393">
        <f>'ПЛАН НАВЧАЛЬНОГО ПРОЦЕСУ ДЕННА'!C27</f>
        <v>0</v>
      </c>
      <c r="D27" s="273">
        <f>'ПЛАН НАВЧАЛЬНОГО ПРОЦЕСУ ДЕННА'!D27</f>
        <v>0</v>
      </c>
      <c r="E27" s="274">
        <f>'ПЛАН НАВЧАЛЬНОГО ПРОЦЕСУ ДЕННА'!E27</f>
        <v>0</v>
      </c>
      <c r="F27" s="274">
        <f>'ПЛАН НАВЧАЛЬНОГО ПРОЦЕСУ ДЕННА'!F27</f>
        <v>0</v>
      </c>
      <c r="G27" s="275">
        <f>'ПЛАН НАВЧАЛЬНОГО ПРОЦЕСУ ДЕННА'!G27</f>
        <v>0</v>
      </c>
      <c r="H27" s="273">
        <f>'ПЛАН НАВЧАЛЬНОГО ПРОЦЕСУ ДЕННА'!H27</f>
        <v>0</v>
      </c>
      <c r="I27" s="274">
        <f>'ПЛАН НАВЧАЛЬНОГО ПРОЦЕСУ ДЕННА'!I27</f>
        <v>0</v>
      </c>
      <c r="J27" s="274">
        <f>'ПЛАН НАВЧАЛЬНОГО ПРОЦЕСУ ДЕННА'!J27</f>
        <v>0</v>
      </c>
      <c r="K27" s="274">
        <f>'ПЛАН НАВЧАЛЬНОГО ПРОЦЕСУ ДЕННА'!K27</f>
        <v>0</v>
      </c>
      <c r="L27" s="274">
        <f>'ПЛАН НАВЧАЛЬНОГО ПРОЦЕСУ ДЕННА'!L27</f>
        <v>0</v>
      </c>
      <c r="M27" s="274">
        <f>'ПЛАН НАВЧАЛЬНОГО ПРОЦЕСУ ДЕННА'!M27</f>
        <v>0</v>
      </c>
      <c r="N27" s="274">
        <f>'ПЛАН НАВЧАЛЬНОГО ПРОЦЕСУ ДЕННА'!N27</f>
        <v>0</v>
      </c>
      <c r="O27" s="253">
        <f>'ПЛАН НАВЧАЛЬНОГО ПРОЦЕСУ ДЕННА'!O27</f>
        <v>0</v>
      </c>
      <c r="P27" s="253">
        <f>'ПЛАН НАВЧАЛЬНОГО ПРОЦЕСУ ДЕННА'!P27</f>
        <v>0</v>
      </c>
      <c r="Q27" s="273">
        <f>'ПЛАН НАВЧАЛЬНОГО ПРОЦЕСУ ДЕННА'!Q27</f>
        <v>0</v>
      </c>
      <c r="R27" s="274">
        <f>'ПЛАН НАВЧАЛЬНОГО ПРОЦЕСУ ДЕННА'!R27</f>
        <v>0</v>
      </c>
      <c r="S27" s="274">
        <f>'ПЛАН НАВЧАЛЬНОГО ПРОЦЕСУ ДЕННА'!S27</f>
        <v>0</v>
      </c>
      <c r="T27" s="274">
        <f>'ПЛАН НАВЧАЛЬНОГО ПРОЦЕСУ ДЕННА'!T27</f>
        <v>0</v>
      </c>
      <c r="U27" s="274">
        <f>'ПЛАН НАВЧАЛЬНОГО ПРОЦЕСУ ДЕННА'!U27</f>
        <v>0</v>
      </c>
      <c r="V27" s="274">
        <f>'ПЛАН НАВЧАЛЬНОГО ПРОЦЕСУ ДЕННА'!V27</f>
        <v>0</v>
      </c>
      <c r="W27" s="274">
        <f>'ПЛАН НАВЧАЛЬНОГО ПРОЦЕСУ ДЕННА'!W27</f>
        <v>0</v>
      </c>
      <c r="X27" s="276">
        <f>'ПЛАН НАВЧАЛЬНОГО ПРОЦЕСУ ДЕННА'!X27</f>
        <v>0</v>
      </c>
      <c r="Y27" s="142">
        <f t="shared" si="50"/>
        <v>0</v>
      </c>
      <c r="Z27" s="9">
        <f t="shared" si="51"/>
        <v>0</v>
      </c>
      <c r="AA27" s="9">
        <f t="shared" si="51"/>
        <v>0</v>
      </c>
      <c r="AB27" s="9">
        <f t="shared" si="51"/>
        <v>0</v>
      </c>
      <c r="AC27" s="9">
        <f t="shared" si="52"/>
        <v>0</v>
      </c>
      <c r="AD27" s="331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31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31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69">
        <f t="shared" si="85"/>
        <v>0</v>
      </c>
      <c r="AH27" s="331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31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31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69">
        <f>BM27</f>
        <v>0</v>
      </c>
      <c r="AL27" s="331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31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31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69">
        <f>BN27</f>
        <v>0</v>
      </c>
      <c r="AP27" s="331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31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31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69">
        <f>BO27</f>
        <v>0</v>
      </c>
      <c r="AT27" s="277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277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277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69">
        <f t="shared" si="86"/>
        <v>0</v>
      </c>
      <c r="AX27" s="277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277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277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69">
        <f t="shared" si="87"/>
        <v>0</v>
      </c>
      <c r="BB27" s="277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277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277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69">
        <f t="shared" si="88"/>
        <v>0</v>
      </c>
      <c r="BF27" s="277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277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277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69">
        <f t="shared" si="89"/>
        <v>0</v>
      </c>
      <c r="BJ27" s="63">
        <f t="shared" si="53"/>
        <v>0</v>
      </c>
      <c r="BK27" s="126" t="str">
        <f t="shared" si="54"/>
        <v/>
      </c>
      <c r="BL27" s="14">
        <f t="shared" si="55"/>
        <v>0</v>
      </c>
      <c r="BM27" s="14">
        <f t="shared" si="55"/>
        <v>0</v>
      </c>
      <c r="BN27" s="14">
        <f t="shared" si="55"/>
        <v>0</v>
      </c>
      <c r="BO27" s="14">
        <f t="shared" si="55"/>
        <v>0</v>
      </c>
      <c r="BP27" s="14">
        <f t="shared" si="55"/>
        <v>0</v>
      </c>
      <c r="BQ27" s="14">
        <f t="shared" si="55"/>
        <v>0</v>
      </c>
      <c r="BR27" s="14">
        <f t="shared" si="55"/>
        <v>0</v>
      </c>
      <c r="BS27" s="14">
        <f t="shared" si="55"/>
        <v>0</v>
      </c>
      <c r="BT27" s="90">
        <f t="shared" si="56"/>
        <v>0</v>
      </c>
      <c r="BU27" s="2"/>
      <c r="BV27" s="2"/>
      <c r="BW27" s="14">
        <f t="shared" si="57"/>
        <v>0</v>
      </c>
      <c r="BX27" s="14">
        <f t="shared" si="58"/>
        <v>0</v>
      </c>
      <c r="BY27" s="14">
        <f t="shared" si="59"/>
        <v>0</v>
      </c>
      <c r="BZ27" s="14">
        <f t="shared" si="60"/>
        <v>0</v>
      </c>
      <c r="CA27" s="14">
        <f t="shared" si="61"/>
        <v>0</v>
      </c>
      <c r="CB27" s="14">
        <f t="shared" si="62"/>
        <v>0</v>
      </c>
      <c r="CC27" s="14">
        <f t="shared" si="63"/>
        <v>0</v>
      </c>
      <c r="CD27" s="14">
        <f t="shared" si="64"/>
        <v>0</v>
      </c>
      <c r="CE27" s="201">
        <f t="shared" si="65"/>
        <v>0</v>
      </c>
      <c r="CF27" s="217">
        <f t="shared" si="66"/>
        <v>0</v>
      </c>
      <c r="CG27" s="2"/>
      <c r="CH27" s="74">
        <f t="shared" si="67"/>
        <v>0</v>
      </c>
      <c r="CI27" s="74">
        <f t="shared" si="68"/>
        <v>0</v>
      </c>
      <c r="CJ27" s="74">
        <f t="shared" si="69"/>
        <v>0</v>
      </c>
      <c r="CK27" s="74">
        <f t="shared" si="70"/>
        <v>0</v>
      </c>
      <c r="CL27" s="74">
        <f t="shared" si="71"/>
        <v>0</v>
      </c>
      <c r="CM27" s="74">
        <f t="shared" si="72"/>
        <v>0</v>
      </c>
      <c r="CN27" s="74">
        <f t="shared" si="73"/>
        <v>0</v>
      </c>
      <c r="CO27" s="74">
        <f t="shared" si="74"/>
        <v>0</v>
      </c>
      <c r="CP27" s="84">
        <f t="shared" si="75"/>
        <v>0</v>
      </c>
      <c r="CQ27" s="74">
        <f t="shared" si="76"/>
        <v>0</v>
      </c>
      <c r="CR27" s="74">
        <f t="shared" si="77"/>
        <v>0</v>
      </c>
      <c r="CS27" s="75">
        <f t="shared" si="78"/>
        <v>0</v>
      </c>
      <c r="CT27" s="74">
        <f t="shared" si="79"/>
        <v>0</v>
      </c>
      <c r="CU27" s="74">
        <f t="shared" si="80"/>
        <v>0</v>
      </c>
      <c r="CV27" s="74">
        <f t="shared" si="81"/>
        <v>0</v>
      </c>
      <c r="CW27" s="74">
        <f t="shared" si="82"/>
        <v>0</v>
      </c>
      <c r="CX27" s="74">
        <f t="shared" si="83"/>
        <v>0</v>
      </c>
      <c r="CY27" s="83">
        <f t="shared" si="84"/>
        <v>0</v>
      </c>
      <c r="CZ27" s="2"/>
      <c r="DA27" s="2"/>
      <c r="DB27" s="2"/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</row>
    <row r="28" spans="1:150" s="19" customFormat="1" x14ac:dyDescent="0.2">
      <c r="A28" s="499" t="s">
        <v>212</v>
      </c>
      <c r="B28" s="392">
        <f>'ПЛАН НАВЧАЛЬНОГО ПРОЦЕСУ ДЕННА'!B28</f>
        <v>0</v>
      </c>
      <c r="C28" s="393">
        <f>'ПЛАН НАВЧАЛЬНОГО ПРОЦЕСУ ДЕННА'!C28</f>
        <v>0</v>
      </c>
      <c r="D28" s="273">
        <f>'ПЛАН НАВЧАЛЬНОГО ПРОЦЕСУ ДЕННА'!D28</f>
        <v>0</v>
      </c>
      <c r="E28" s="274">
        <f>'ПЛАН НАВЧАЛЬНОГО ПРОЦЕСУ ДЕННА'!E28</f>
        <v>0</v>
      </c>
      <c r="F28" s="274">
        <f>'ПЛАН НАВЧАЛЬНОГО ПРОЦЕСУ ДЕННА'!F28</f>
        <v>0</v>
      </c>
      <c r="G28" s="275">
        <f>'ПЛАН НАВЧАЛЬНОГО ПРОЦЕСУ ДЕННА'!G28</f>
        <v>0</v>
      </c>
      <c r="H28" s="273">
        <f>'ПЛАН НАВЧАЛЬНОГО ПРОЦЕСУ ДЕННА'!H28</f>
        <v>0</v>
      </c>
      <c r="I28" s="274">
        <f>'ПЛАН НАВЧАЛЬНОГО ПРОЦЕСУ ДЕННА'!I28</f>
        <v>0</v>
      </c>
      <c r="J28" s="274">
        <f>'ПЛАН НАВЧАЛЬНОГО ПРОЦЕСУ ДЕННА'!J28</f>
        <v>0</v>
      </c>
      <c r="K28" s="274">
        <f>'ПЛАН НАВЧАЛЬНОГО ПРОЦЕСУ ДЕННА'!K28</f>
        <v>0</v>
      </c>
      <c r="L28" s="274">
        <f>'ПЛАН НАВЧАЛЬНОГО ПРОЦЕСУ ДЕННА'!L28</f>
        <v>0</v>
      </c>
      <c r="M28" s="274">
        <f>'ПЛАН НАВЧАЛЬНОГО ПРОЦЕСУ ДЕННА'!M28</f>
        <v>0</v>
      </c>
      <c r="N28" s="274">
        <f>'ПЛАН НАВЧАЛЬНОГО ПРОЦЕСУ ДЕННА'!N28</f>
        <v>0</v>
      </c>
      <c r="O28" s="253">
        <f>'ПЛАН НАВЧАЛЬНОГО ПРОЦЕСУ ДЕННА'!O28</f>
        <v>0</v>
      </c>
      <c r="P28" s="253">
        <f>'ПЛАН НАВЧАЛЬНОГО ПРОЦЕСУ ДЕННА'!P28</f>
        <v>0</v>
      </c>
      <c r="Q28" s="273">
        <f>'ПЛАН НАВЧАЛЬНОГО ПРОЦЕСУ ДЕННА'!Q28</f>
        <v>0</v>
      </c>
      <c r="R28" s="274">
        <f>'ПЛАН НАВЧАЛЬНОГО ПРОЦЕСУ ДЕННА'!R28</f>
        <v>0</v>
      </c>
      <c r="S28" s="274">
        <f>'ПЛАН НАВЧАЛЬНОГО ПРОЦЕСУ ДЕННА'!S28</f>
        <v>0</v>
      </c>
      <c r="T28" s="274">
        <f>'ПЛАН НАВЧАЛЬНОГО ПРОЦЕСУ ДЕННА'!T28</f>
        <v>0</v>
      </c>
      <c r="U28" s="274">
        <f>'ПЛАН НАВЧАЛЬНОГО ПРОЦЕСУ ДЕННА'!U28</f>
        <v>0</v>
      </c>
      <c r="V28" s="274">
        <f>'ПЛАН НАВЧАЛЬНОГО ПРОЦЕСУ ДЕННА'!V28</f>
        <v>0</v>
      </c>
      <c r="W28" s="274">
        <f>'ПЛАН НАВЧАЛЬНОГО ПРОЦЕСУ ДЕННА'!W28</f>
        <v>0</v>
      </c>
      <c r="X28" s="276">
        <f>'ПЛАН НАВЧАЛЬНОГО ПРОЦЕСУ ДЕННА'!X28</f>
        <v>0</v>
      </c>
      <c r="Y28" s="142">
        <f t="shared" si="50"/>
        <v>0</v>
      </c>
      <c r="Z28" s="9">
        <f t="shared" si="51"/>
        <v>0</v>
      </c>
      <c r="AA28" s="9">
        <f t="shared" si="51"/>
        <v>0</v>
      </c>
      <c r="AB28" s="9">
        <f t="shared" si="51"/>
        <v>0</v>
      </c>
      <c r="AC28" s="9">
        <f t="shared" si="52"/>
        <v>0</v>
      </c>
      <c r="AD28" s="331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31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31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69">
        <f t="shared" si="85"/>
        <v>0</v>
      </c>
      <c r="AH28" s="331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31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31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69">
        <f t="shared" ref="AK28:AK29" si="90">BM28</f>
        <v>0</v>
      </c>
      <c r="AL28" s="331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31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31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69">
        <f t="shared" ref="AO28:AO29" si="91">BN28</f>
        <v>0</v>
      </c>
      <c r="AP28" s="331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31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31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69">
        <f t="shared" ref="AS28:AS29" si="92">BO28</f>
        <v>0</v>
      </c>
      <c r="AT28" s="277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277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277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69">
        <f t="shared" si="86"/>
        <v>0</v>
      </c>
      <c r="AX28" s="277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277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277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69">
        <f t="shared" si="87"/>
        <v>0</v>
      </c>
      <c r="BB28" s="277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277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277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69">
        <f t="shared" si="88"/>
        <v>0</v>
      </c>
      <c r="BF28" s="277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277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277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69">
        <f t="shared" si="89"/>
        <v>0</v>
      </c>
      <c r="BJ28" s="63">
        <f t="shared" si="53"/>
        <v>0</v>
      </c>
      <c r="BK28" s="126" t="str">
        <f t="shared" si="54"/>
        <v/>
      </c>
      <c r="BL28" s="14">
        <f t="shared" si="55"/>
        <v>0</v>
      </c>
      <c r="BM28" s="14">
        <f t="shared" si="55"/>
        <v>0</v>
      </c>
      <c r="BN28" s="14">
        <f t="shared" si="55"/>
        <v>0</v>
      </c>
      <c r="BO28" s="14">
        <f t="shared" si="55"/>
        <v>0</v>
      </c>
      <c r="BP28" s="14">
        <f t="shared" si="55"/>
        <v>0</v>
      </c>
      <c r="BQ28" s="14">
        <f t="shared" si="55"/>
        <v>0</v>
      </c>
      <c r="BR28" s="14">
        <f t="shared" si="55"/>
        <v>0</v>
      </c>
      <c r="BS28" s="14">
        <f t="shared" si="55"/>
        <v>0</v>
      </c>
      <c r="BT28" s="90">
        <f t="shared" si="56"/>
        <v>0</v>
      </c>
      <c r="BU28" s="2"/>
      <c r="BV28" s="2"/>
      <c r="BW28" s="14">
        <f t="shared" si="57"/>
        <v>0</v>
      </c>
      <c r="BX28" s="14">
        <f t="shared" si="58"/>
        <v>0</v>
      </c>
      <c r="BY28" s="14">
        <f t="shared" si="59"/>
        <v>0</v>
      </c>
      <c r="BZ28" s="14">
        <f t="shared" si="60"/>
        <v>0</v>
      </c>
      <c r="CA28" s="14">
        <f t="shared" si="61"/>
        <v>0</v>
      </c>
      <c r="CB28" s="14">
        <f t="shared" si="62"/>
        <v>0</v>
      </c>
      <c r="CC28" s="14">
        <f t="shared" si="63"/>
        <v>0</v>
      </c>
      <c r="CD28" s="14">
        <f t="shared" si="64"/>
        <v>0</v>
      </c>
      <c r="CE28" s="201">
        <f t="shared" si="65"/>
        <v>0</v>
      </c>
      <c r="CF28" s="217">
        <f t="shared" si="66"/>
        <v>0</v>
      </c>
      <c r="CG28" s="2"/>
      <c r="CH28" s="74">
        <f t="shared" si="67"/>
        <v>0</v>
      </c>
      <c r="CI28" s="74">
        <f t="shared" si="68"/>
        <v>0</v>
      </c>
      <c r="CJ28" s="74">
        <f t="shared" si="69"/>
        <v>0</v>
      </c>
      <c r="CK28" s="74">
        <f t="shared" si="70"/>
        <v>0</v>
      </c>
      <c r="CL28" s="74">
        <f t="shared" si="71"/>
        <v>0</v>
      </c>
      <c r="CM28" s="74">
        <f t="shared" si="72"/>
        <v>0</v>
      </c>
      <c r="CN28" s="74">
        <f t="shared" si="73"/>
        <v>0</v>
      </c>
      <c r="CO28" s="74">
        <f t="shared" si="74"/>
        <v>0</v>
      </c>
      <c r="CP28" s="84">
        <f t="shared" si="75"/>
        <v>0</v>
      </c>
      <c r="CQ28" s="74">
        <f t="shared" si="76"/>
        <v>0</v>
      </c>
      <c r="CR28" s="74">
        <f t="shared" si="77"/>
        <v>0</v>
      </c>
      <c r="CS28" s="75">
        <f t="shared" si="78"/>
        <v>0</v>
      </c>
      <c r="CT28" s="74">
        <f t="shared" si="79"/>
        <v>0</v>
      </c>
      <c r="CU28" s="74">
        <f t="shared" si="80"/>
        <v>0</v>
      </c>
      <c r="CV28" s="74">
        <f t="shared" si="81"/>
        <v>0</v>
      </c>
      <c r="CW28" s="74">
        <f t="shared" si="82"/>
        <v>0</v>
      </c>
      <c r="CX28" s="74">
        <f t="shared" si="83"/>
        <v>0</v>
      </c>
      <c r="CY28" s="83">
        <f t="shared" si="84"/>
        <v>0</v>
      </c>
      <c r="CZ28" s="2"/>
      <c r="DA28" s="2"/>
      <c r="DB28" s="2"/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</row>
    <row r="29" spans="1:150" s="19" customFormat="1" x14ac:dyDescent="0.2">
      <c r="A29" s="499" t="s">
        <v>213</v>
      </c>
      <c r="B29" s="392">
        <f>'ПЛАН НАВЧАЛЬНОГО ПРОЦЕСУ ДЕННА'!B29</f>
        <v>0</v>
      </c>
      <c r="C29" s="393">
        <f>'ПЛАН НАВЧАЛЬНОГО ПРОЦЕСУ ДЕННА'!C29</f>
        <v>0</v>
      </c>
      <c r="D29" s="273">
        <f>'ПЛАН НАВЧАЛЬНОГО ПРОЦЕСУ ДЕННА'!D29</f>
        <v>0</v>
      </c>
      <c r="E29" s="274">
        <f>'ПЛАН НАВЧАЛЬНОГО ПРОЦЕСУ ДЕННА'!E29</f>
        <v>0</v>
      </c>
      <c r="F29" s="274">
        <f>'ПЛАН НАВЧАЛЬНОГО ПРОЦЕСУ ДЕННА'!F29</f>
        <v>0</v>
      </c>
      <c r="G29" s="275">
        <f>'ПЛАН НАВЧАЛЬНОГО ПРОЦЕСУ ДЕННА'!G29</f>
        <v>0</v>
      </c>
      <c r="H29" s="273">
        <f>'ПЛАН НАВЧАЛЬНОГО ПРОЦЕСУ ДЕННА'!H29</f>
        <v>0</v>
      </c>
      <c r="I29" s="274">
        <f>'ПЛАН НАВЧАЛЬНОГО ПРОЦЕСУ ДЕННА'!I29</f>
        <v>0</v>
      </c>
      <c r="J29" s="274">
        <f>'ПЛАН НАВЧАЛЬНОГО ПРОЦЕСУ ДЕННА'!J29</f>
        <v>0</v>
      </c>
      <c r="K29" s="274">
        <f>'ПЛАН НАВЧАЛЬНОГО ПРОЦЕСУ ДЕННА'!K29</f>
        <v>0</v>
      </c>
      <c r="L29" s="274">
        <f>'ПЛАН НАВЧАЛЬНОГО ПРОЦЕСУ ДЕННА'!L29</f>
        <v>0</v>
      </c>
      <c r="M29" s="274">
        <f>'ПЛАН НАВЧАЛЬНОГО ПРОЦЕСУ ДЕННА'!M29</f>
        <v>0</v>
      </c>
      <c r="N29" s="274">
        <f>'ПЛАН НАВЧАЛЬНОГО ПРОЦЕСУ ДЕННА'!N29</f>
        <v>0</v>
      </c>
      <c r="O29" s="253">
        <f>'ПЛАН НАВЧАЛЬНОГО ПРОЦЕСУ ДЕННА'!O29</f>
        <v>0</v>
      </c>
      <c r="P29" s="253">
        <f>'ПЛАН НАВЧАЛЬНОГО ПРОЦЕСУ ДЕННА'!P29</f>
        <v>0</v>
      </c>
      <c r="Q29" s="273">
        <f>'ПЛАН НАВЧАЛЬНОГО ПРОЦЕСУ ДЕННА'!Q29</f>
        <v>0</v>
      </c>
      <c r="R29" s="274">
        <f>'ПЛАН НАВЧАЛЬНОГО ПРОЦЕСУ ДЕННА'!R29</f>
        <v>0</v>
      </c>
      <c r="S29" s="274">
        <f>'ПЛАН НАВЧАЛЬНОГО ПРОЦЕСУ ДЕННА'!S29</f>
        <v>0</v>
      </c>
      <c r="T29" s="274">
        <f>'ПЛАН НАВЧАЛЬНОГО ПРОЦЕСУ ДЕННА'!T29</f>
        <v>0</v>
      </c>
      <c r="U29" s="274">
        <f>'ПЛАН НАВЧАЛЬНОГО ПРОЦЕСУ ДЕННА'!U29</f>
        <v>0</v>
      </c>
      <c r="V29" s="274">
        <f>'ПЛАН НАВЧАЛЬНОГО ПРОЦЕСУ ДЕННА'!V29</f>
        <v>0</v>
      </c>
      <c r="W29" s="274">
        <f>'ПЛАН НАВЧАЛЬНОГО ПРОЦЕСУ ДЕННА'!W29</f>
        <v>0</v>
      </c>
      <c r="X29" s="276">
        <f>'ПЛАН НАВЧАЛЬНОГО ПРОЦЕСУ ДЕННА'!X29</f>
        <v>0</v>
      </c>
      <c r="Y29" s="142">
        <f t="shared" si="50"/>
        <v>0</v>
      </c>
      <c r="Z29" s="9">
        <f t="shared" si="51"/>
        <v>0</v>
      </c>
      <c r="AA29" s="9">
        <f t="shared" si="51"/>
        <v>0</v>
      </c>
      <c r="AB29" s="9">
        <f t="shared" si="51"/>
        <v>0</v>
      </c>
      <c r="AC29" s="9">
        <f t="shared" si="52"/>
        <v>0</v>
      </c>
      <c r="AD29" s="331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31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31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69">
        <f t="shared" si="85"/>
        <v>0</v>
      </c>
      <c r="AH29" s="331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31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31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69">
        <f t="shared" si="90"/>
        <v>0</v>
      </c>
      <c r="AL29" s="331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31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31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69">
        <f t="shared" si="91"/>
        <v>0</v>
      </c>
      <c r="AP29" s="331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31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31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69">
        <f t="shared" si="92"/>
        <v>0</v>
      </c>
      <c r="AT29" s="277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277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277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69">
        <f t="shared" si="86"/>
        <v>0</v>
      </c>
      <c r="AX29" s="277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277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277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69">
        <f t="shared" si="87"/>
        <v>0</v>
      </c>
      <c r="BB29" s="277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277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277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69">
        <f t="shared" si="88"/>
        <v>0</v>
      </c>
      <c r="BF29" s="277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277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277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69">
        <f t="shared" si="89"/>
        <v>0</v>
      </c>
      <c r="BJ29" s="63">
        <f t="shared" si="53"/>
        <v>0</v>
      </c>
      <c r="BK29" s="126" t="str">
        <f t="shared" si="54"/>
        <v/>
      </c>
      <c r="BL29" s="14">
        <f t="shared" si="55"/>
        <v>0</v>
      </c>
      <c r="BM29" s="14">
        <f t="shared" si="55"/>
        <v>0</v>
      </c>
      <c r="BN29" s="14">
        <f t="shared" si="55"/>
        <v>0</v>
      </c>
      <c r="BO29" s="14">
        <f t="shared" si="55"/>
        <v>0</v>
      </c>
      <c r="BP29" s="14">
        <f t="shared" si="55"/>
        <v>0</v>
      </c>
      <c r="BQ29" s="14">
        <f t="shared" si="55"/>
        <v>0</v>
      </c>
      <c r="BR29" s="14">
        <f t="shared" si="55"/>
        <v>0</v>
      </c>
      <c r="BS29" s="14">
        <f t="shared" si="55"/>
        <v>0</v>
      </c>
      <c r="BT29" s="90">
        <f t="shared" si="56"/>
        <v>0</v>
      </c>
      <c r="BU29" s="2"/>
      <c r="BV29" s="2"/>
      <c r="BW29" s="14">
        <f t="shared" si="57"/>
        <v>0</v>
      </c>
      <c r="BX29" s="14">
        <f t="shared" si="58"/>
        <v>0</v>
      </c>
      <c r="BY29" s="14">
        <f t="shared" si="59"/>
        <v>0</v>
      </c>
      <c r="BZ29" s="14">
        <f t="shared" si="60"/>
        <v>0</v>
      </c>
      <c r="CA29" s="14">
        <f t="shared" si="61"/>
        <v>0</v>
      </c>
      <c r="CB29" s="14">
        <f t="shared" si="62"/>
        <v>0</v>
      </c>
      <c r="CC29" s="14">
        <f t="shared" si="63"/>
        <v>0</v>
      </c>
      <c r="CD29" s="14">
        <f t="shared" si="64"/>
        <v>0</v>
      </c>
      <c r="CE29" s="201">
        <f t="shared" si="65"/>
        <v>0</v>
      </c>
      <c r="CF29" s="217">
        <f t="shared" si="66"/>
        <v>0</v>
      </c>
      <c r="CG29" s="2"/>
      <c r="CH29" s="74">
        <f t="shared" si="67"/>
        <v>0</v>
      </c>
      <c r="CI29" s="74">
        <f t="shared" si="68"/>
        <v>0</v>
      </c>
      <c r="CJ29" s="74">
        <f t="shared" si="69"/>
        <v>0</v>
      </c>
      <c r="CK29" s="74">
        <f t="shared" si="70"/>
        <v>0</v>
      </c>
      <c r="CL29" s="74">
        <f t="shared" si="71"/>
        <v>0</v>
      </c>
      <c r="CM29" s="74">
        <f t="shared" si="72"/>
        <v>0</v>
      </c>
      <c r="CN29" s="74">
        <f t="shared" si="73"/>
        <v>0</v>
      </c>
      <c r="CO29" s="74">
        <f t="shared" si="74"/>
        <v>0</v>
      </c>
      <c r="CP29" s="84">
        <f t="shared" si="75"/>
        <v>0</v>
      </c>
      <c r="CQ29" s="74">
        <f t="shared" si="76"/>
        <v>0</v>
      </c>
      <c r="CR29" s="74">
        <f t="shared" si="77"/>
        <v>0</v>
      </c>
      <c r="CS29" s="75">
        <f t="shared" si="78"/>
        <v>0</v>
      </c>
      <c r="CT29" s="74">
        <f t="shared" si="79"/>
        <v>0</v>
      </c>
      <c r="CU29" s="74">
        <f t="shared" si="80"/>
        <v>0</v>
      </c>
      <c r="CV29" s="74">
        <f t="shared" si="81"/>
        <v>0</v>
      </c>
      <c r="CW29" s="74">
        <f t="shared" si="82"/>
        <v>0</v>
      </c>
      <c r="CX29" s="74">
        <f t="shared" si="83"/>
        <v>0</v>
      </c>
      <c r="CY29" s="83">
        <f t="shared" si="84"/>
        <v>0</v>
      </c>
      <c r="CZ29" s="2"/>
      <c r="DA29" s="2"/>
      <c r="DB29" s="2"/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</row>
    <row r="30" spans="1:150" s="19" customFormat="1" x14ac:dyDescent="0.2">
      <c r="A30" s="285"/>
      <c r="B30" s="294" t="str">
        <f>'ПЛАН НАВЧАЛЬНОГО ПРОЦЕСУ ДЕННА'!B30</f>
        <v xml:space="preserve">Разом: </v>
      </c>
      <c r="C30" s="292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2"/>
      <c r="X30" s="142">
        <f t="shared" ref="X30:AC30" si="93">SUM(X24:X29)</f>
        <v>180</v>
      </c>
      <c r="Y30" s="142">
        <f t="shared" si="93"/>
        <v>6</v>
      </c>
      <c r="Z30" s="142">
        <f t="shared" si="93"/>
        <v>0</v>
      </c>
      <c r="AA30" s="142">
        <f t="shared" si="93"/>
        <v>0</v>
      </c>
      <c r="AB30" s="142">
        <f t="shared" si="93"/>
        <v>16</v>
      </c>
      <c r="AC30" s="142">
        <f t="shared" si="93"/>
        <v>164</v>
      </c>
      <c r="AD30" s="228"/>
      <c r="AE30" s="228"/>
      <c r="AF30" s="228"/>
      <c r="AG30" s="69">
        <f>SUM(AG24:AG29)</f>
        <v>3</v>
      </c>
      <c r="AH30" s="228"/>
      <c r="AI30" s="228"/>
      <c r="AJ30" s="228"/>
      <c r="AK30" s="69">
        <f>SUM(AK24:AK29)</f>
        <v>3</v>
      </c>
      <c r="AL30" s="228"/>
      <c r="AM30" s="228"/>
      <c r="AN30" s="228"/>
      <c r="AO30" s="69">
        <f>SUM(AO24:AO29)</f>
        <v>0</v>
      </c>
      <c r="AP30" s="228"/>
      <c r="AQ30" s="228"/>
      <c r="AR30" s="228"/>
      <c r="AS30" s="69">
        <f>SUM(AS24:AS29)</f>
        <v>0</v>
      </c>
      <c r="AT30" s="231"/>
      <c r="AU30" s="231"/>
      <c r="AV30" s="231"/>
      <c r="AW30" s="69">
        <f>SUM(AW24:AW29)</f>
        <v>0</v>
      </c>
      <c r="AX30" s="231"/>
      <c r="AY30" s="231"/>
      <c r="AZ30" s="231"/>
      <c r="BA30" s="69">
        <f>SUM(BA24:BA29)</f>
        <v>0</v>
      </c>
      <c r="BB30" s="231"/>
      <c r="BC30" s="231"/>
      <c r="BD30" s="231"/>
      <c r="BE30" s="69">
        <f>SUM(BE24:BE29)</f>
        <v>0</v>
      </c>
      <c r="BF30" s="231"/>
      <c r="BG30" s="231"/>
      <c r="BH30" s="231"/>
      <c r="BI30" s="69">
        <f>SUM(BI24:BI29)</f>
        <v>0</v>
      </c>
      <c r="BJ30" s="70"/>
      <c r="BK30" s="24"/>
      <c r="BL30" s="50"/>
      <c r="BM30" s="50"/>
      <c r="BN30" s="50"/>
      <c r="BO30" s="50"/>
      <c r="BP30" s="50"/>
      <c r="BQ30" s="50"/>
      <c r="BR30" s="50"/>
      <c r="BS30" s="50"/>
      <c r="BT30" s="50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197"/>
      <c r="CF30" s="22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 s="2"/>
      <c r="DB30" s="2"/>
      <c r="DC30" s="2">
        <f>SUM(DD30:DK30)</f>
        <v>0</v>
      </c>
      <c r="DD30" s="136">
        <f t="shared" ref="DD30:DK30" si="94">COUNTIF(DD24:DD29,"&gt;0")</f>
        <v>0</v>
      </c>
      <c r="DE30" s="136">
        <f t="shared" si="94"/>
        <v>0</v>
      </c>
      <c r="DF30" s="136">
        <f t="shared" si="94"/>
        <v>0</v>
      </c>
      <c r="DG30" s="136">
        <f t="shared" si="94"/>
        <v>0</v>
      </c>
      <c r="DH30" s="136">
        <f t="shared" si="94"/>
        <v>0</v>
      </c>
      <c r="DI30" s="136">
        <f t="shared" si="94"/>
        <v>0</v>
      </c>
      <c r="DJ30" s="136">
        <f t="shared" si="94"/>
        <v>0</v>
      </c>
      <c r="DK30" s="136">
        <f t="shared" si="94"/>
        <v>0</v>
      </c>
      <c r="DL30" s="2">
        <f>SUM(DM30:DT30)</f>
        <v>0</v>
      </c>
      <c r="DM30" s="136">
        <f t="shared" ref="DM30:DT30" si="95">COUNTIF(DM24:DM29,"&gt;0")</f>
        <v>0</v>
      </c>
      <c r="DN30" s="136">
        <f t="shared" si="95"/>
        <v>0</v>
      </c>
      <c r="DO30" s="136">
        <f t="shared" si="95"/>
        <v>0</v>
      </c>
      <c r="DP30" s="136">
        <f t="shared" si="95"/>
        <v>0</v>
      </c>
      <c r="DQ30" s="136">
        <f t="shared" si="95"/>
        <v>0</v>
      </c>
      <c r="DR30" s="136">
        <f t="shared" si="95"/>
        <v>0</v>
      </c>
      <c r="DS30" s="136">
        <f t="shared" si="95"/>
        <v>0</v>
      </c>
      <c r="DT30" s="136">
        <f t="shared" si="95"/>
        <v>0</v>
      </c>
      <c r="DU30" s="2">
        <f>SUM(DU24:DU29)</f>
        <v>0</v>
      </c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</row>
    <row r="31" spans="1:150" s="19" customFormat="1" x14ac:dyDescent="0.2">
      <c r="A31" s="285"/>
      <c r="B31" s="286" t="s">
        <v>24</v>
      </c>
      <c r="C31" s="292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9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90"/>
      <c r="AD31" s="291"/>
      <c r="AE31" s="291"/>
      <c r="AF31" s="291"/>
      <c r="AG31" s="290"/>
      <c r="AH31" s="291"/>
      <c r="AI31" s="291"/>
      <c r="AJ31" s="291"/>
      <c r="AK31" s="290"/>
      <c r="AL31" s="291"/>
      <c r="AM31" s="291"/>
      <c r="AN31" s="291"/>
      <c r="AO31" s="290"/>
      <c r="AP31" s="291"/>
      <c r="AQ31" s="291"/>
      <c r="AR31" s="291"/>
      <c r="AS31" s="290"/>
      <c r="AT31" s="291"/>
      <c r="AU31" s="291"/>
      <c r="AV31" s="291"/>
      <c r="AW31" s="290"/>
      <c r="AX31" s="291"/>
      <c r="AY31" s="291"/>
      <c r="AZ31" s="291"/>
      <c r="BA31" s="290"/>
      <c r="BB31" s="291"/>
      <c r="BC31" s="291"/>
      <c r="BD31" s="291"/>
      <c r="BE31" s="290"/>
      <c r="BF31" s="291"/>
      <c r="BG31" s="291"/>
      <c r="BH31" s="291"/>
      <c r="BI31" s="18"/>
      <c r="BJ31" s="70"/>
      <c r="BK31" s="24"/>
      <c r="BL31" s="50"/>
      <c r="BM31" s="50"/>
      <c r="BN31" s="50"/>
      <c r="BO31" s="50"/>
      <c r="BP31" s="50"/>
      <c r="BQ31" s="50"/>
      <c r="BR31" s="50"/>
      <c r="BS31" s="50"/>
      <c r="BT31" s="50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197"/>
      <c r="CF31" s="21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54"/>
      <c r="DE31" s="54"/>
      <c r="DF31" s="54"/>
      <c r="DG31" s="54"/>
      <c r="DH31" s="54"/>
      <c r="DI31" s="54"/>
      <c r="DJ31" s="54"/>
      <c r="DK31" s="54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</row>
    <row r="32" spans="1:150" s="19" customFormat="1" x14ac:dyDescent="0.2">
      <c r="A32" s="295" t="str">
        <f>'ПЛАН НАВЧАЛЬНОГО ПРОЦЕСУ ДЕННА'!A32</f>
        <v>1.3</v>
      </c>
      <c r="B32" s="502" t="str">
        <f>'ПЛАН НАВЧАЛЬНОГО ПРОЦЕСУ ДЕННА'!B32</f>
        <v>Освітні компоненти для здобуття універсальних компетентностей дослідника</v>
      </c>
      <c r="C32" s="292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0"/>
      <c r="Y32" s="290"/>
      <c r="Z32" s="290"/>
      <c r="AA32" s="290"/>
      <c r="AB32" s="290"/>
      <c r="AC32" s="290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70"/>
      <c r="BK32" s="24"/>
      <c r="BL32" s="50"/>
      <c r="BM32" s="50"/>
      <c r="BN32" s="50"/>
      <c r="BO32" s="50"/>
      <c r="BP32" s="50"/>
      <c r="BQ32" s="50"/>
      <c r="BR32" s="50"/>
      <c r="BS32" s="50"/>
      <c r="BT32" s="50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197"/>
      <c r="CF32" s="21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54"/>
      <c r="DE32" s="54"/>
      <c r="DF32" s="54"/>
      <c r="DG32" s="54"/>
      <c r="DH32" s="54"/>
      <c r="DI32" s="54"/>
      <c r="DJ32" s="54"/>
      <c r="DK32" s="54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</row>
    <row r="33" spans="1:150" s="19" customFormat="1" ht="22.5" x14ac:dyDescent="0.2">
      <c r="A33" s="22" t="str">
        <f>'ПЛАН НАВЧАЛЬНОГО ПРОЦЕСУ ДЕННА'!A33</f>
        <v>1.3.1</v>
      </c>
      <c r="B33" s="392" t="str">
        <f>'ПЛАН НАВЧАЛЬНОГО ПРОЦЕСУ ДЕННА'!B33</f>
        <v>Сучасні інформаційні технології в науковій діяльності</v>
      </c>
      <c r="C33" s="393">
        <f>'ПЛАН НАВЧАЛЬНОГО ПРОЦЕСУ ДЕННА'!C33</f>
        <v>0</v>
      </c>
      <c r="D33" s="273">
        <f>'ПЛАН НАВЧАЛЬНОГО ПРОЦЕСУ ДЕННА'!D33</f>
        <v>0</v>
      </c>
      <c r="E33" s="274">
        <f>'ПЛАН НАВЧАЛЬНОГО ПРОЦЕСУ ДЕННА'!E33</f>
        <v>0</v>
      </c>
      <c r="F33" s="274">
        <f>'ПЛАН НАВЧАЛЬНОГО ПРОЦЕСУ ДЕННА'!F33</f>
        <v>0</v>
      </c>
      <c r="G33" s="275">
        <f>'ПЛАН НАВЧАЛЬНОГО ПРОЦЕСУ ДЕННА'!G33</f>
        <v>0</v>
      </c>
      <c r="H33" s="273">
        <f>'ПЛАН НАВЧАЛЬНОГО ПРОЦЕСУ ДЕННА'!H33</f>
        <v>1</v>
      </c>
      <c r="I33" s="274">
        <f>'ПЛАН НАВЧАЛЬНОГО ПРОЦЕСУ ДЕННА'!I33</f>
        <v>0</v>
      </c>
      <c r="J33" s="274">
        <f>'ПЛАН НАВЧАЛЬНОГО ПРОЦЕСУ ДЕННА'!J33</f>
        <v>0</v>
      </c>
      <c r="K33" s="274">
        <f>'ПЛАН НАВЧАЛЬНОГО ПРОЦЕСУ ДЕННА'!K33</f>
        <v>0</v>
      </c>
      <c r="L33" s="274">
        <f>'ПЛАН НАВЧАЛЬНОГО ПРОЦЕСУ ДЕННА'!L33</f>
        <v>0</v>
      </c>
      <c r="M33" s="274">
        <f>'ПЛАН НАВЧАЛЬНОГО ПРОЦЕСУ ДЕННА'!M33</f>
        <v>0</v>
      </c>
      <c r="N33" s="274">
        <f>'ПЛАН НАВЧАЛЬНОГО ПРОЦЕСУ ДЕННА'!N33</f>
        <v>0</v>
      </c>
      <c r="O33" s="253">
        <f>'ПЛАН НАВЧАЛЬНОГО ПРОЦЕСУ ДЕННА'!O33</f>
        <v>0</v>
      </c>
      <c r="P33" s="253">
        <f>'ПЛАН НАВЧАЛЬНОГО ПРОЦЕСУ ДЕННА'!P33</f>
        <v>0</v>
      </c>
      <c r="Q33" s="273">
        <f>'ПЛАН НАВЧАЛЬНОГО ПРОЦЕСУ ДЕННА'!Q33</f>
        <v>0</v>
      </c>
      <c r="R33" s="274">
        <f>'ПЛАН НАВЧАЛЬНОГО ПРОЦЕСУ ДЕННА'!R33</f>
        <v>0</v>
      </c>
      <c r="S33" s="274">
        <f>'ПЛАН НАВЧАЛЬНОГО ПРОЦЕСУ ДЕННА'!S33</f>
        <v>0</v>
      </c>
      <c r="T33" s="274">
        <f>'ПЛАН НАВЧАЛЬНОГО ПРОЦЕСУ ДЕННА'!T33</f>
        <v>0</v>
      </c>
      <c r="U33" s="274">
        <f>'ПЛАН НАВЧАЛЬНОГО ПРОЦЕСУ ДЕННА'!U33</f>
        <v>0</v>
      </c>
      <c r="V33" s="274">
        <f>'ПЛАН НАВЧАЛЬНОГО ПРОЦЕСУ ДЕННА'!V33</f>
        <v>0</v>
      </c>
      <c r="W33" s="274">
        <f>'ПЛАН НАВЧАЛЬНОГО ПРОЦЕСУ ДЕННА'!W33</f>
        <v>0</v>
      </c>
      <c r="X33" s="276">
        <f>'ПЛАН НАВЧАЛЬНОГО ПРОЦЕСУ ДЕННА'!X33</f>
        <v>90</v>
      </c>
      <c r="Y33" s="142">
        <f t="shared" ref="Y33:Y38" si="96">CEILING(X33/$BR$7,0.25)</f>
        <v>3</v>
      </c>
      <c r="Z33" s="9">
        <f t="shared" ref="Z33:AB38" si="97">AD33*$BL$5+AH33*$BM$5+AL33*$BN$5+AP33*$BO$5+AT33*$BP$5+AX33*$BQ$5+BB33*$BR$5+BF33*$BS$5</f>
        <v>6</v>
      </c>
      <c r="AA33" s="9">
        <f t="shared" si="97"/>
        <v>0</v>
      </c>
      <c r="AB33" s="9">
        <f t="shared" si="97"/>
        <v>2</v>
      </c>
      <c r="AC33" s="9">
        <f t="shared" ref="AC33:AC38" si="98">X33-Z33</f>
        <v>84</v>
      </c>
      <c r="AD33" s="331">
        <f>IF('ПЛАН НАВЧАЛЬНОГО ПРОЦЕСУ ДЕННА'!AD33&gt;0,IF(ROUND('ПЛАН НАВЧАЛЬНОГО ПРОЦЕСУ ДЕННА'!AD33*$BW$4,0)&gt;0,ROUND('ПЛАН НАВЧАЛЬНОГО ПРОЦЕСУ ДЕННА'!AD33*$BW$4,0)*2,2),0)</f>
        <v>6</v>
      </c>
      <c r="AE33" s="331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31">
        <f>IF('ПЛАН НАВЧАЛЬНОГО ПРОЦЕСУ ДЕННА'!AF33&gt;0,IF(ROUND('ПЛАН НАВЧАЛЬНОГО ПРОЦЕСУ ДЕННА'!AF33*$BW$4,0)&gt;0,ROUND('ПЛАН НАВЧАЛЬНОГО ПРОЦЕСУ ДЕННА'!AF33*$BW$4,0)*2,2),0)</f>
        <v>2</v>
      </c>
      <c r="AG33" s="69">
        <f>BL33</f>
        <v>3</v>
      </c>
      <c r="AH33" s="331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31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31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69">
        <f>BM33</f>
        <v>0</v>
      </c>
      <c r="AL33" s="331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31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31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69">
        <f>BN33</f>
        <v>0</v>
      </c>
      <c r="AP33" s="331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31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31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69">
        <f>BO33</f>
        <v>0</v>
      </c>
      <c r="AT33" s="277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277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277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69">
        <f t="shared" ref="AW33:AW38" si="99">BP33</f>
        <v>0</v>
      </c>
      <c r="AX33" s="277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277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277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69">
        <f t="shared" ref="BA33:BA38" si="100">BQ33</f>
        <v>0</v>
      </c>
      <c r="BB33" s="277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277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277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69">
        <f t="shared" ref="BE33:BE38" si="101">BR33</f>
        <v>0</v>
      </c>
      <c r="BF33" s="277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277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277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69">
        <f t="shared" ref="BI33:BI38" si="102">BS33</f>
        <v>0</v>
      </c>
      <c r="BJ33" s="63">
        <f t="shared" ref="BJ33:BJ39" si="103">IF(ISERROR(AC33/X33),0,AC33/X33)</f>
        <v>0.93333333333333335</v>
      </c>
      <c r="BL33" s="14">
        <f t="shared" ref="BL33:BS38" si="104">IF(AND(BK33&lt;$CF33,$CE33&lt;&gt;$Y33,BW33=$CF33),BW33+$Y33-$CE33,BW33)</f>
        <v>3</v>
      </c>
      <c r="BM33" s="14">
        <f t="shared" si="104"/>
        <v>0</v>
      </c>
      <c r="BN33" s="14">
        <f t="shared" si="104"/>
        <v>0</v>
      </c>
      <c r="BO33" s="14">
        <f t="shared" si="104"/>
        <v>0</v>
      </c>
      <c r="BP33" s="14">
        <f t="shared" si="104"/>
        <v>0</v>
      </c>
      <c r="BQ33" s="14">
        <f t="shared" si="104"/>
        <v>0</v>
      </c>
      <c r="BR33" s="14">
        <f t="shared" si="104"/>
        <v>0</v>
      </c>
      <c r="BS33" s="14">
        <f t="shared" si="104"/>
        <v>0</v>
      </c>
      <c r="BT33" s="90">
        <f t="shared" ref="BT33:BT38" si="105">SUM(BL33:BS33)</f>
        <v>3</v>
      </c>
      <c r="BU33" s="2"/>
      <c r="BV33" s="2"/>
      <c r="BW33" s="14">
        <f t="shared" ref="BW33:BW38" si="106">IF($DC33=0,0,ROUND(4*$Y33*SUM(AD33:AF33)/$DC33,0)/4)</f>
        <v>3</v>
      </c>
      <c r="BX33" s="14">
        <f t="shared" ref="BX33:BX38" si="107">IF($DC33=0,0,ROUND(4*$Y33*SUM(AH33:AJ33)/$DC33,0)/4)</f>
        <v>0</v>
      </c>
      <c r="BY33" s="14">
        <f t="shared" ref="BY33:BY38" si="108">IF($DC33=0,0,ROUND(4*$Y33*SUM(AL33:AN33)/$DC33,0)/4)</f>
        <v>0</v>
      </c>
      <c r="BZ33" s="14">
        <f t="shared" ref="BZ33:BZ38" si="109">IF($DC33=0,0,ROUND(4*$Y33*SUM(AP33:AR33)/$DC33,0)/4)</f>
        <v>0</v>
      </c>
      <c r="CA33" s="14">
        <f t="shared" ref="CA33:CA38" si="110">IF($DC33=0,0,ROUND(4*$Y33*SUM(AT33:AV33)/$DC33,0)/4)</f>
        <v>0</v>
      </c>
      <c r="CB33" s="14">
        <f t="shared" ref="CB33:CB38" si="111">IF($DC33=0,0,ROUND(4*$Y33*(SUM(AX33:AZ33))/$DC33,0)/4)</f>
        <v>0</v>
      </c>
      <c r="CC33" s="14">
        <f t="shared" ref="CC33:CC38" si="112">IF($DC33=0,0,ROUND(4*$Y33*(SUM(BB33:BD33))/$DC33,0)/4)</f>
        <v>0</v>
      </c>
      <c r="CD33" s="14">
        <f t="shared" ref="CD33:CD38" si="113">IF($DC33=0,0,ROUND(4*$Y33*(SUM(BF33:BH33))/$DC33,0)/4)</f>
        <v>0</v>
      </c>
      <c r="CE33" s="201">
        <f t="shared" ref="CE33:CE38" si="114">SUM(BW33:CD33)</f>
        <v>3</v>
      </c>
      <c r="CF33" s="217">
        <f t="shared" ref="CF33:CF39" si="115">MAX(BW33:CD33)</f>
        <v>3</v>
      </c>
      <c r="CG33" s="2"/>
      <c r="CH33" s="74">
        <f t="shared" ref="CH33:CH38" si="116">IF(VALUE($D33)=1,1,0)+IF(VALUE($E33)=1,1,0)+IF(VALUE($F33)=1,1,0)+IF(VALUE($G33)=1,1,0)</f>
        <v>0</v>
      </c>
      <c r="CI33" s="74">
        <f t="shared" ref="CI33:CI38" si="117">IF(VALUE($D33)=2,1,0)+IF(VALUE($E33)=2,1,0)+IF(VALUE($F33)=2,1,0)+IF(VALUE($G33)=2,1,0)</f>
        <v>0</v>
      </c>
      <c r="CJ33" s="74">
        <f t="shared" ref="CJ33:CJ38" si="118">IF(VALUE($D33)=3,1,0)+IF(VALUE($E33)=3,1,0)+IF(VALUE($F33)=3,1,0)+IF(VALUE($G33)=3,1,0)</f>
        <v>0</v>
      </c>
      <c r="CK33" s="74">
        <f t="shared" ref="CK33:CK38" si="119">IF(VALUE($D33)=4,1,0)+IF(VALUE($E33)=4,1,0)+IF(VALUE($F33)=4,1,0)+IF(VALUE($G33)=4,1,0)</f>
        <v>0</v>
      </c>
      <c r="CL33" s="74">
        <f t="shared" ref="CL33:CL38" si="120">IF(VALUE($D33)=5,1,0)+IF(VALUE($E33)=5,1,0)+IF(VALUE($F33)=5,1,0)+IF(VALUE($G33)=5,1,0)</f>
        <v>0</v>
      </c>
      <c r="CM33" s="74">
        <f t="shared" ref="CM33:CM38" si="121">IF(VALUE($D33)=6,1,0)+IF(VALUE($E33)=6,1,0)+IF(VALUE($F33)=6,1,0)+IF(VALUE($G33)=6,1,0)</f>
        <v>0</v>
      </c>
      <c r="CN33" s="74">
        <f t="shared" ref="CN33:CN38" si="122">IF(VALUE($D33)=7,1,0)+IF(VALUE($E33)=7,1,0)+IF(VALUE($F33)=7,1,0)+IF(VALUE($G33)=7,1,0)</f>
        <v>0</v>
      </c>
      <c r="CO33" s="74">
        <f t="shared" ref="CO33:CO38" si="123">IF(VALUE($D33)=8,1,0)+IF(VALUE($E33)=8,1,0)+IF(VALUE($F33)=8,1,0)+IF(VALUE($G33)=8,1,0)</f>
        <v>0</v>
      </c>
      <c r="CP33" s="84">
        <f t="shared" ref="CP33:CP38" si="124">SUM(CH33:CO33)</f>
        <v>0</v>
      </c>
      <c r="CQ33" s="74">
        <f t="shared" ref="CQ33:CQ38" si="125">IF(MID(H33,1,1)="1",1,0)+IF(MID(I33,1,1)="1",1,0)+IF(MID(J33,1,1)="1",1,0)+IF(MID(K33,1,1)="1",1,0)+IF(MID(L33,1,1)="1",1,0)+IF(MID(M33,1,1)="1",1,0)+IF(MID(N33,1,1)="1",1,0)</f>
        <v>1</v>
      </c>
      <c r="CR33" s="74">
        <f t="shared" ref="CR33:CR38" si="126">IF(MID(H33,1,1)="2",1,0)+IF(MID(I33,1,1)="2",1,0)+IF(MID(J33,1,1)="2",1,0)+IF(MID(K33,1,1)="2",1,0)+IF(MID(L33,1,1)="2",1,0)+IF(MID(M33,1,1)="2",1,0)+IF(MID(N33,1,1)="2",1,0)</f>
        <v>0</v>
      </c>
      <c r="CS33" s="75">
        <f t="shared" ref="CS33:CS38" si="127">IF(MID(H33,1,1)="3",1,0)+IF(MID(I33,1,1)="3",1,0)+IF(MID(J33,1,1)="3",1,0)+IF(MID(K33,1,1)="3",1,0)+IF(MID(L33,1,1)="3",1,0)+IF(MID(M33,1,1)="3",1,0)+IF(MID(N33,1,1)="3",1,0)</f>
        <v>0</v>
      </c>
      <c r="CT33" s="74">
        <f t="shared" ref="CT33:CT38" si="128">IF(MID(H33,1,1)="4",1,0)+IF(MID(I33,1,1)="4",1,0)+IF(MID(J33,1,1)="4",1,0)+IF(MID(K33,1,1)="4",1,0)+IF(MID(L33,1,1)="4",1,0)+IF(MID(M33,1,1)="4",1,0)+IF(MID(N33,1,1)="4",1,0)</f>
        <v>0</v>
      </c>
      <c r="CU33" s="74">
        <f t="shared" ref="CU33:CU38" si="129">IF(MID(H33,1,1)="5",1,0)+IF(MID(I33,1,1)="5",1,0)+IF(MID(J33,1,1)="5",1,0)+IF(MID(K33,1,1)="5",1,0)+IF(MID(L33,1,1)="5",1,0)+IF(MID(M33,1,1)="5",1,0)+IF(MID(N33,1,1)="5",1,0)</f>
        <v>0</v>
      </c>
      <c r="CV33" s="74">
        <f t="shared" ref="CV33:CV38" si="130">IF(MID(H33,1,1)="6",1,0)+IF(MID(I33,1,1)="6",1,0)+IF(MID(J33,1,1)="6",1,0)+IF(MID(K33,1,1)="6",1,0)+IF(MID(L33,1,1)="6",1,0)+IF(MID(M33,1,1)="6",1,0)+IF(MID(N33,1,1)="6",1,0)</f>
        <v>0</v>
      </c>
      <c r="CW33" s="74">
        <f t="shared" ref="CW33:CW38" si="131">IF(MID(H33,1,1)="7",1,0)+IF(MID(I33,1,1)="7",1,0)+IF(MID(J33,1,1)="7",1,0)+IF(MID(K33,1,1)="7",1,0)+IF(MID(L33,1,1)="7",1,0)+IF(MID(M33,1,1)="7",1,0)+IF(MID(N33,1,1)="7",1,0)</f>
        <v>0</v>
      </c>
      <c r="CX33" s="74">
        <f t="shared" ref="CX33:CX38" si="132">IF(MID(H33,1,1)="8",1,0)+IF(MID(I33,1,1)="8",1,0)+IF(MID(J33,1,1)="8",1,0)+IF(MID(K33,1,1)="8",1,0)+IF(MID(L33,1,1)="8",1,0)+IF(MID(M33,1,1)="8",1,0)+IF(MID(N33,1,1)="8",1,0)</f>
        <v>0</v>
      </c>
      <c r="CY33" s="83">
        <f t="shared" ref="CY33:CY38" si="133">SUM(CQ33:CX33)</f>
        <v>1</v>
      </c>
      <c r="CZ33" s="2"/>
      <c r="DA33" s="2"/>
      <c r="DB33" s="2"/>
      <c r="DC33" s="66">
        <f>SUM($AD33:$AF33)+SUM($AH33:$AJ33)+SUM($AL33:AN33)+SUM($AP33:AR33)+SUM($AT33:AV33)+SUM($AX33:AZ33)+SUM($BB33:BD33)+SUM($BF33:BH33)</f>
        <v>8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</row>
    <row r="34" spans="1:150" s="19" customFormat="1" ht="22.5" x14ac:dyDescent="0.2">
      <c r="A34" s="22" t="str">
        <f>'ПЛАН НАВЧАЛЬНОГО ПРОЦЕСУ ДЕННА'!A34</f>
        <v>1.3.2</v>
      </c>
      <c r="B34" s="392" t="str">
        <f>'ПЛАН НАВЧАЛЬНОГО ПРОЦЕСУ ДЕННА'!B34</f>
        <v>Інтелектуальна власність та комерціалізація наукових розробок</v>
      </c>
      <c r="C34" s="393">
        <f>'ПЛАН НАВЧАЛЬНОГО ПРОЦЕСУ ДЕННА'!C34</f>
        <v>0</v>
      </c>
      <c r="D34" s="273">
        <f>'ПЛАН НАВЧАЛЬНОГО ПРОЦЕСУ ДЕННА'!D34</f>
        <v>2</v>
      </c>
      <c r="E34" s="274">
        <f>'ПЛАН НАВЧАЛЬНОГО ПРОЦЕСУ ДЕННА'!E34</f>
        <v>0</v>
      </c>
      <c r="F34" s="274">
        <f>'ПЛАН НАВЧАЛЬНОГО ПРОЦЕСУ ДЕННА'!F34</f>
        <v>0</v>
      </c>
      <c r="G34" s="275">
        <f>'ПЛАН НАВЧАЛЬНОГО ПРОЦЕСУ ДЕННА'!G34</f>
        <v>0</v>
      </c>
      <c r="H34" s="273">
        <f>'ПЛАН НАВЧАЛЬНОГО ПРОЦЕСУ ДЕННА'!H34</f>
        <v>0</v>
      </c>
      <c r="I34" s="274">
        <f>'ПЛАН НАВЧАЛЬНОГО ПРОЦЕСУ ДЕННА'!I34</f>
        <v>0</v>
      </c>
      <c r="J34" s="274">
        <f>'ПЛАН НАВЧАЛЬНОГО ПРОЦЕСУ ДЕННА'!J34</f>
        <v>0</v>
      </c>
      <c r="K34" s="274">
        <f>'ПЛАН НАВЧАЛЬНОГО ПРОЦЕСУ ДЕННА'!K34</f>
        <v>0</v>
      </c>
      <c r="L34" s="274">
        <f>'ПЛАН НАВЧАЛЬНОГО ПРОЦЕСУ ДЕННА'!L34</f>
        <v>0</v>
      </c>
      <c r="M34" s="274">
        <f>'ПЛАН НАВЧАЛЬНОГО ПРОЦЕСУ ДЕННА'!M34</f>
        <v>0</v>
      </c>
      <c r="N34" s="274">
        <f>'ПЛАН НАВЧАЛЬНОГО ПРОЦЕСУ ДЕННА'!N34</f>
        <v>0</v>
      </c>
      <c r="O34" s="253">
        <f>'ПЛАН НАВЧАЛЬНОГО ПРОЦЕСУ ДЕННА'!O34</f>
        <v>0</v>
      </c>
      <c r="P34" s="253">
        <f>'ПЛАН НАВЧАЛЬНОГО ПРОЦЕСУ ДЕННА'!P34</f>
        <v>0</v>
      </c>
      <c r="Q34" s="273">
        <f>'ПЛАН НАВЧАЛЬНОГО ПРОЦЕСУ ДЕННА'!Q34</f>
        <v>0</v>
      </c>
      <c r="R34" s="274">
        <f>'ПЛАН НАВЧАЛЬНОГО ПРОЦЕСУ ДЕННА'!R34</f>
        <v>0</v>
      </c>
      <c r="S34" s="274">
        <f>'ПЛАН НАВЧАЛЬНОГО ПРОЦЕСУ ДЕННА'!S34</f>
        <v>0</v>
      </c>
      <c r="T34" s="274">
        <f>'ПЛАН НАВЧАЛЬНОГО ПРОЦЕСУ ДЕННА'!T34</f>
        <v>0</v>
      </c>
      <c r="U34" s="274">
        <f>'ПЛАН НАВЧАЛЬНОГО ПРОЦЕСУ ДЕННА'!U34</f>
        <v>0</v>
      </c>
      <c r="V34" s="274">
        <f>'ПЛАН НАВЧАЛЬНОГО ПРОЦЕСУ ДЕННА'!V34</f>
        <v>0</v>
      </c>
      <c r="W34" s="274">
        <f>'ПЛАН НАВЧАЛЬНОГО ПРОЦЕСУ ДЕННА'!W34</f>
        <v>0</v>
      </c>
      <c r="X34" s="276">
        <f>'ПЛАН НАВЧАЛЬНОГО ПРОЦЕСУ ДЕННА'!X34</f>
        <v>90</v>
      </c>
      <c r="Y34" s="142">
        <f t="shared" si="96"/>
        <v>3</v>
      </c>
      <c r="Z34" s="9">
        <f t="shared" si="97"/>
        <v>6</v>
      </c>
      <c r="AA34" s="9">
        <f t="shared" si="97"/>
        <v>0</v>
      </c>
      <c r="AB34" s="9">
        <f t="shared" si="97"/>
        <v>2</v>
      </c>
      <c r="AC34" s="9">
        <f t="shared" si="98"/>
        <v>84</v>
      </c>
      <c r="AD34" s="331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31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31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69">
        <f t="shared" ref="AG34:AG38" si="134">BL34</f>
        <v>0</v>
      </c>
      <c r="AH34" s="331">
        <f>IF('ПЛАН НАВЧАЛЬНОГО ПРОЦЕСУ ДЕННА'!AH34&gt;0,IF(ROUND('ПЛАН НАВЧАЛЬНОГО ПРОЦЕСУ ДЕННА'!AH34*$BW$4,0)&gt;0,ROUND('ПЛАН НАВЧАЛЬНОГО ПРОЦЕСУ ДЕННА'!AH34*$BW$4,0)*2,2),0)</f>
        <v>6</v>
      </c>
      <c r="AI34" s="331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31">
        <f>IF('ПЛАН НАВЧАЛЬНОГО ПРОЦЕСУ ДЕННА'!AJ34&gt;0,IF(ROUND('ПЛАН НАВЧАЛЬНОГО ПРОЦЕСУ ДЕННА'!AJ34*$BW$4,0)&gt;0,ROUND('ПЛАН НАВЧАЛЬНОГО ПРОЦЕСУ ДЕННА'!AJ34*$BW$4,0)*2,2),0)</f>
        <v>2</v>
      </c>
      <c r="AK34" s="69">
        <f>BM34</f>
        <v>3</v>
      </c>
      <c r="AL34" s="331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31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31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69">
        <f>BN34</f>
        <v>0</v>
      </c>
      <c r="AP34" s="331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31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31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69">
        <f>BO34</f>
        <v>0</v>
      </c>
      <c r="AT34" s="277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277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277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69">
        <f t="shared" si="99"/>
        <v>0</v>
      </c>
      <c r="AX34" s="277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277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277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69">
        <f t="shared" si="100"/>
        <v>0</v>
      </c>
      <c r="BB34" s="277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277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277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69">
        <f t="shared" si="101"/>
        <v>0</v>
      </c>
      <c r="BF34" s="277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277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277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69">
        <f t="shared" si="102"/>
        <v>0</v>
      </c>
      <c r="BJ34" s="63">
        <f t="shared" si="103"/>
        <v>0.93333333333333335</v>
      </c>
      <c r="BL34" s="14">
        <f t="shared" si="104"/>
        <v>0</v>
      </c>
      <c r="BM34" s="14">
        <f t="shared" si="104"/>
        <v>3</v>
      </c>
      <c r="BN34" s="14">
        <f t="shared" si="104"/>
        <v>0</v>
      </c>
      <c r="BO34" s="14">
        <f t="shared" si="104"/>
        <v>0</v>
      </c>
      <c r="BP34" s="14">
        <f t="shared" si="104"/>
        <v>0</v>
      </c>
      <c r="BQ34" s="14">
        <f t="shared" si="104"/>
        <v>0</v>
      </c>
      <c r="BR34" s="14">
        <f t="shared" si="104"/>
        <v>0</v>
      </c>
      <c r="BS34" s="14">
        <f t="shared" si="104"/>
        <v>0</v>
      </c>
      <c r="BT34" s="90">
        <f t="shared" si="105"/>
        <v>3</v>
      </c>
      <c r="BU34" s="2"/>
      <c r="BV34" s="2"/>
      <c r="BW34" s="14">
        <f t="shared" si="106"/>
        <v>0</v>
      </c>
      <c r="BX34" s="14">
        <f t="shared" si="107"/>
        <v>3</v>
      </c>
      <c r="BY34" s="14">
        <f t="shared" si="108"/>
        <v>0</v>
      </c>
      <c r="BZ34" s="14">
        <f t="shared" si="109"/>
        <v>0</v>
      </c>
      <c r="CA34" s="14">
        <f t="shared" si="110"/>
        <v>0</v>
      </c>
      <c r="CB34" s="14">
        <f t="shared" si="111"/>
        <v>0</v>
      </c>
      <c r="CC34" s="14">
        <f t="shared" si="112"/>
        <v>0</v>
      </c>
      <c r="CD34" s="14">
        <f t="shared" si="113"/>
        <v>0</v>
      </c>
      <c r="CE34" s="201">
        <f t="shared" si="114"/>
        <v>3</v>
      </c>
      <c r="CF34" s="217">
        <f t="shared" si="115"/>
        <v>3</v>
      </c>
      <c r="CG34" s="2"/>
      <c r="CH34" s="74">
        <f t="shared" si="116"/>
        <v>0</v>
      </c>
      <c r="CI34" s="74">
        <f t="shared" si="117"/>
        <v>1</v>
      </c>
      <c r="CJ34" s="74">
        <f t="shared" si="118"/>
        <v>0</v>
      </c>
      <c r="CK34" s="74">
        <f t="shared" si="119"/>
        <v>0</v>
      </c>
      <c r="CL34" s="74">
        <f t="shared" si="120"/>
        <v>0</v>
      </c>
      <c r="CM34" s="74">
        <f t="shared" si="121"/>
        <v>0</v>
      </c>
      <c r="CN34" s="74">
        <f t="shared" si="122"/>
        <v>0</v>
      </c>
      <c r="CO34" s="74">
        <f t="shared" si="123"/>
        <v>0</v>
      </c>
      <c r="CP34" s="84">
        <f t="shared" si="124"/>
        <v>1</v>
      </c>
      <c r="CQ34" s="74">
        <f t="shared" si="125"/>
        <v>0</v>
      </c>
      <c r="CR34" s="74">
        <f t="shared" si="126"/>
        <v>0</v>
      </c>
      <c r="CS34" s="75">
        <f t="shared" si="127"/>
        <v>0</v>
      </c>
      <c r="CT34" s="74">
        <f t="shared" si="128"/>
        <v>0</v>
      </c>
      <c r="CU34" s="74">
        <f t="shared" si="129"/>
        <v>0</v>
      </c>
      <c r="CV34" s="74">
        <f t="shared" si="130"/>
        <v>0</v>
      </c>
      <c r="CW34" s="74">
        <f t="shared" si="131"/>
        <v>0</v>
      </c>
      <c r="CX34" s="74">
        <f t="shared" si="132"/>
        <v>0</v>
      </c>
      <c r="CY34" s="83">
        <f t="shared" si="133"/>
        <v>0</v>
      </c>
      <c r="CZ34" s="2"/>
      <c r="DA34" s="2"/>
      <c r="DB34" s="2"/>
      <c r="DC34" s="66">
        <f>SUM($AD34:$AF34)+SUM($AH34:$AJ34)+SUM($AL34:AN34)+SUM($AP34:AR34)+SUM($AT34:AV34)+SUM($AX34:AZ34)+SUM($BB34:BD34)+SUM($BF34:BH34)</f>
        <v>8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</row>
    <row r="35" spans="1:150" s="19" customFormat="1" x14ac:dyDescent="0.2">
      <c r="A35" s="482" t="str">
        <f>'ПЛАН НАВЧАЛЬНОГО ПРОЦЕСУ ДЕННА'!A35</f>
        <v>1.3.3</v>
      </c>
      <c r="B35" s="392">
        <f>'ПЛАН НАВЧАЛЬНОГО ПРОЦЕСУ ДЕННА'!B35</f>
        <v>0</v>
      </c>
      <c r="C35" s="393">
        <f>'ПЛАН НАВЧАЛЬНОГО ПРОЦЕСУ ДЕННА'!C35</f>
        <v>0</v>
      </c>
      <c r="D35" s="273">
        <f>'ПЛАН НАВЧАЛЬНОГО ПРОЦЕСУ ДЕННА'!D35</f>
        <v>0</v>
      </c>
      <c r="E35" s="274">
        <f>'ПЛАН НАВЧАЛЬНОГО ПРОЦЕСУ ДЕННА'!E35</f>
        <v>0</v>
      </c>
      <c r="F35" s="274">
        <f>'ПЛАН НАВЧАЛЬНОГО ПРОЦЕСУ ДЕННА'!F35</f>
        <v>0</v>
      </c>
      <c r="G35" s="275">
        <f>'ПЛАН НАВЧАЛЬНОГО ПРОЦЕСУ ДЕННА'!G35</f>
        <v>0</v>
      </c>
      <c r="H35" s="273">
        <f>'ПЛАН НАВЧАЛЬНОГО ПРОЦЕСУ ДЕННА'!H35</f>
        <v>0</v>
      </c>
      <c r="I35" s="274">
        <f>'ПЛАН НАВЧАЛЬНОГО ПРОЦЕСУ ДЕННА'!I35</f>
        <v>0</v>
      </c>
      <c r="J35" s="274">
        <f>'ПЛАН НАВЧАЛЬНОГО ПРОЦЕСУ ДЕННА'!J35</f>
        <v>0</v>
      </c>
      <c r="K35" s="274">
        <f>'ПЛАН НАВЧАЛЬНОГО ПРОЦЕСУ ДЕННА'!K35</f>
        <v>0</v>
      </c>
      <c r="L35" s="274">
        <f>'ПЛАН НАВЧАЛЬНОГО ПРОЦЕСУ ДЕННА'!L35</f>
        <v>0</v>
      </c>
      <c r="M35" s="274">
        <f>'ПЛАН НАВЧАЛЬНОГО ПРОЦЕСУ ДЕННА'!M35</f>
        <v>0</v>
      </c>
      <c r="N35" s="274">
        <f>'ПЛАН НАВЧАЛЬНОГО ПРОЦЕСУ ДЕННА'!N35</f>
        <v>0</v>
      </c>
      <c r="O35" s="253">
        <f>'ПЛАН НАВЧАЛЬНОГО ПРОЦЕСУ ДЕННА'!O35</f>
        <v>0</v>
      </c>
      <c r="P35" s="253">
        <f>'ПЛАН НАВЧАЛЬНОГО ПРОЦЕСУ ДЕННА'!P35</f>
        <v>0</v>
      </c>
      <c r="Q35" s="273">
        <f>'ПЛАН НАВЧАЛЬНОГО ПРОЦЕСУ ДЕННА'!Q35</f>
        <v>0</v>
      </c>
      <c r="R35" s="274">
        <f>'ПЛАН НАВЧАЛЬНОГО ПРОЦЕСУ ДЕННА'!R35</f>
        <v>0</v>
      </c>
      <c r="S35" s="274">
        <f>'ПЛАН НАВЧАЛЬНОГО ПРОЦЕСУ ДЕННА'!S35</f>
        <v>0</v>
      </c>
      <c r="T35" s="274">
        <f>'ПЛАН НАВЧАЛЬНОГО ПРОЦЕСУ ДЕННА'!T35</f>
        <v>0</v>
      </c>
      <c r="U35" s="274">
        <f>'ПЛАН НАВЧАЛЬНОГО ПРОЦЕСУ ДЕННА'!U35</f>
        <v>0</v>
      </c>
      <c r="V35" s="274">
        <f>'ПЛАН НАВЧАЛЬНОГО ПРОЦЕСУ ДЕННА'!V35</f>
        <v>0</v>
      </c>
      <c r="W35" s="274">
        <f>'ПЛАН НАВЧАЛЬНОГО ПРОЦЕСУ ДЕННА'!W35</f>
        <v>0</v>
      </c>
      <c r="X35" s="276">
        <f>'ПЛАН НАВЧАЛЬНОГО ПРОЦЕСУ ДЕННА'!X35</f>
        <v>0</v>
      </c>
      <c r="Y35" s="142">
        <f t="shared" si="96"/>
        <v>0</v>
      </c>
      <c r="Z35" s="9">
        <f t="shared" ref="Z35:Z36" si="135">AD35*$BL$5+AH35*$BM$5+AL35*$BN$5+AP35*$BO$5+AT35*$BP$5+AX35*$BQ$5+BB35*$BR$5+BF35*$BS$5</f>
        <v>0</v>
      </c>
      <c r="AA35" s="9">
        <f t="shared" ref="AA35:AA36" si="136">AE35*$BL$5+AI35*$BM$5+AM35*$BN$5+AQ35*$BO$5+AU35*$BP$5+AY35*$BQ$5+BC35*$BR$5+BG35*$BS$5</f>
        <v>0</v>
      </c>
      <c r="AB35" s="9">
        <f t="shared" ref="AB35:AB36" si="137">AF35*$BL$5+AJ35*$BM$5+AN35*$BN$5+AR35*$BO$5+AV35*$BP$5+AZ35*$BQ$5+BD35*$BR$5+BH35*$BS$5</f>
        <v>0</v>
      </c>
      <c r="AC35" s="9">
        <f t="shared" ref="AC35:AC36" si="138">X35-Z35</f>
        <v>0</v>
      </c>
      <c r="AD35" s="331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31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31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69">
        <f t="shared" si="134"/>
        <v>0</v>
      </c>
      <c r="AH35" s="331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31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31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69">
        <f>BM35</f>
        <v>0</v>
      </c>
      <c r="AL35" s="331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31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31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69">
        <f>BN35</f>
        <v>0</v>
      </c>
      <c r="AP35" s="331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31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31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69">
        <f>BO35</f>
        <v>0</v>
      </c>
      <c r="AT35" s="277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277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277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69">
        <f t="shared" si="99"/>
        <v>0</v>
      </c>
      <c r="AX35" s="277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277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277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69">
        <f t="shared" si="100"/>
        <v>0</v>
      </c>
      <c r="BB35" s="277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277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277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69">
        <f t="shared" si="101"/>
        <v>0</v>
      </c>
      <c r="BF35" s="277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277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277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69">
        <f t="shared" si="102"/>
        <v>0</v>
      </c>
      <c r="BJ35" s="63">
        <f t="shared" ref="BJ35:BJ36" si="139">IF(ISERROR(AC35/X35),0,AC35/X35)</f>
        <v>0</v>
      </c>
      <c r="BL35" s="14">
        <f t="shared" si="104"/>
        <v>0</v>
      </c>
      <c r="BM35" s="14">
        <f t="shared" si="104"/>
        <v>0</v>
      </c>
      <c r="BN35" s="14">
        <f t="shared" si="104"/>
        <v>0</v>
      </c>
      <c r="BO35" s="14">
        <f t="shared" si="104"/>
        <v>0</v>
      </c>
      <c r="BP35" s="14">
        <f t="shared" si="104"/>
        <v>0</v>
      </c>
      <c r="BQ35" s="14">
        <f t="shared" si="104"/>
        <v>0</v>
      </c>
      <c r="BR35" s="14">
        <f t="shared" si="104"/>
        <v>0</v>
      </c>
      <c r="BS35" s="14">
        <f t="shared" si="104"/>
        <v>0</v>
      </c>
      <c r="BT35" s="90">
        <f t="shared" si="105"/>
        <v>0</v>
      </c>
      <c r="BU35" s="2"/>
      <c r="BV35" s="2"/>
      <c r="BW35" s="14">
        <f t="shared" si="106"/>
        <v>0</v>
      </c>
      <c r="BX35" s="14">
        <f t="shared" si="107"/>
        <v>0</v>
      </c>
      <c r="BY35" s="14">
        <f t="shared" si="108"/>
        <v>0</v>
      </c>
      <c r="BZ35" s="14">
        <f t="shared" si="109"/>
        <v>0</v>
      </c>
      <c r="CA35" s="14">
        <f t="shared" si="110"/>
        <v>0</v>
      </c>
      <c r="CB35" s="14">
        <f t="shared" si="111"/>
        <v>0</v>
      </c>
      <c r="CC35" s="14">
        <f t="shared" si="112"/>
        <v>0</v>
      </c>
      <c r="CD35" s="14">
        <f t="shared" si="113"/>
        <v>0</v>
      </c>
      <c r="CE35" s="201">
        <f t="shared" si="114"/>
        <v>0</v>
      </c>
      <c r="CF35" s="217">
        <f t="shared" si="115"/>
        <v>0</v>
      </c>
      <c r="CG35" s="2"/>
      <c r="CH35" s="74">
        <f t="shared" si="116"/>
        <v>0</v>
      </c>
      <c r="CI35" s="74">
        <f t="shared" si="117"/>
        <v>0</v>
      </c>
      <c r="CJ35" s="74">
        <f t="shared" si="118"/>
        <v>0</v>
      </c>
      <c r="CK35" s="74">
        <f t="shared" si="119"/>
        <v>0</v>
      </c>
      <c r="CL35" s="74">
        <f t="shared" si="120"/>
        <v>0</v>
      </c>
      <c r="CM35" s="74">
        <f t="shared" si="121"/>
        <v>0</v>
      </c>
      <c r="CN35" s="74">
        <f t="shared" si="122"/>
        <v>0</v>
      </c>
      <c r="CO35" s="74">
        <f t="shared" si="123"/>
        <v>0</v>
      </c>
      <c r="CP35" s="84">
        <f t="shared" ref="CP35:CP36" si="140">SUM(CH35:CO35)</f>
        <v>0</v>
      </c>
      <c r="CQ35" s="74">
        <f t="shared" si="125"/>
        <v>0</v>
      </c>
      <c r="CR35" s="74">
        <f t="shared" si="126"/>
        <v>0</v>
      </c>
      <c r="CS35" s="75">
        <f t="shared" si="127"/>
        <v>0</v>
      </c>
      <c r="CT35" s="74">
        <f t="shared" si="128"/>
        <v>0</v>
      </c>
      <c r="CU35" s="74">
        <f t="shared" si="129"/>
        <v>0</v>
      </c>
      <c r="CV35" s="74">
        <f t="shared" si="130"/>
        <v>0</v>
      </c>
      <c r="CW35" s="74">
        <f t="shared" si="131"/>
        <v>0</v>
      </c>
      <c r="CX35" s="74">
        <f t="shared" si="132"/>
        <v>0</v>
      </c>
      <c r="CY35" s="83">
        <f t="shared" si="133"/>
        <v>0</v>
      </c>
      <c r="CZ35" s="2"/>
      <c r="DA35" s="2"/>
      <c r="DB35" s="2"/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</row>
    <row r="36" spans="1:150" s="19" customFormat="1" x14ac:dyDescent="0.2">
      <c r="A36" s="482" t="str">
        <f>'ПЛАН НАВЧАЛЬНОГО ПРОЦЕСУ ДЕННА'!A36</f>
        <v>1.3.4</v>
      </c>
      <c r="B36" s="392">
        <f>'ПЛАН НАВЧАЛЬНОГО ПРОЦЕСУ ДЕННА'!B36</f>
        <v>0</v>
      </c>
      <c r="C36" s="393">
        <f>'ПЛАН НАВЧАЛЬНОГО ПРОЦЕСУ ДЕННА'!C36</f>
        <v>0</v>
      </c>
      <c r="D36" s="273">
        <f>'ПЛАН НАВЧАЛЬНОГО ПРОЦЕСУ ДЕННА'!D36</f>
        <v>0</v>
      </c>
      <c r="E36" s="274">
        <f>'ПЛАН НАВЧАЛЬНОГО ПРОЦЕСУ ДЕННА'!E36</f>
        <v>0</v>
      </c>
      <c r="F36" s="274">
        <f>'ПЛАН НАВЧАЛЬНОГО ПРОЦЕСУ ДЕННА'!F36</f>
        <v>0</v>
      </c>
      <c r="G36" s="275">
        <f>'ПЛАН НАВЧАЛЬНОГО ПРОЦЕСУ ДЕННА'!G36</f>
        <v>0</v>
      </c>
      <c r="H36" s="273">
        <f>'ПЛАН НАВЧАЛЬНОГО ПРОЦЕСУ ДЕННА'!H36</f>
        <v>0</v>
      </c>
      <c r="I36" s="274">
        <f>'ПЛАН НАВЧАЛЬНОГО ПРОЦЕСУ ДЕННА'!I36</f>
        <v>0</v>
      </c>
      <c r="J36" s="274">
        <f>'ПЛАН НАВЧАЛЬНОГО ПРОЦЕСУ ДЕННА'!J36</f>
        <v>0</v>
      </c>
      <c r="K36" s="274">
        <f>'ПЛАН НАВЧАЛЬНОГО ПРОЦЕСУ ДЕННА'!K36</f>
        <v>0</v>
      </c>
      <c r="L36" s="274">
        <f>'ПЛАН НАВЧАЛЬНОГО ПРОЦЕСУ ДЕННА'!L36</f>
        <v>0</v>
      </c>
      <c r="M36" s="274">
        <f>'ПЛАН НАВЧАЛЬНОГО ПРОЦЕСУ ДЕННА'!M36</f>
        <v>0</v>
      </c>
      <c r="N36" s="274">
        <f>'ПЛАН НАВЧАЛЬНОГО ПРОЦЕСУ ДЕННА'!N36</f>
        <v>0</v>
      </c>
      <c r="O36" s="253">
        <f>'ПЛАН НАВЧАЛЬНОГО ПРОЦЕСУ ДЕННА'!O36</f>
        <v>0</v>
      </c>
      <c r="P36" s="253">
        <f>'ПЛАН НАВЧАЛЬНОГО ПРОЦЕСУ ДЕННА'!P36</f>
        <v>0</v>
      </c>
      <c r="Q36" s="273">
        <f>'ПЛАН НАВЧАЛЬНОГО ПРОЦЕСУ ДЕННА'!Q36</f>
        <v>0</v>
      </c>
      <c r="R36" s="274">
        <f>'ПЛАН НАВЧАЛЬНОГО ПРОЦЕСУ ДЕННА'!R36</f>
        <v>0</v>
      </c>
      <c r="S36" s="274">
        <f>'ПЛАН НАВЧАЛЬНОГО ПРОЦЕСУ ДЕННА'!S36</f>
        <v>0</v>
      </c>
      <c r="T36" s="274">
        <f>'ПЛАН НАВЧАЛЬНОГО ПРОЦЕСУ ДЕННА'!T36</f>
        <v>0</v>
      </c>
      <c r="U36" s="274">
        <f>'ПЛАН НАВЧАЛЬНОГО ПРОЦЕСУ ДЕННА'!U36</f>
        <v>0</v>
      </c>
      <c r="V36" s="274">
        <f>'ПЛАН НАВЧАЛЬНОГО ПРОЦЕСУ ДЕННА'!V36</f>
        <v>0</v>
      </c>
      <c r="W36" s="274">
        <f>'ПЛАН НАВЧАЛЬНОГО ПРОЦЕСУ ДЕННА'!W36</f>
        <v>0</v>
      </c>
      <c r="X36" s="276">
        <f>'ПЛАН НАВЧАЛЬНОГО ПРОЦЕСУ ДЕННА'!X36</f>
        <v>0</v>
      </c>
      <c r="Y36" s="142">
        <f t="shared" si="96"/>
        <v>0</v>
      </c>
      <c r="Z36" s="9">
        <f t="shared" si="135"/>
        <v>0</v>
      </c>
      <c r="AA36" s="9">
        <f t="shared" si="136"/>
        <v>0</v>
      </c>
      <c r="AB36" s="9">
        <f t="shared" si="137"/>
        <v>0</v>
      </c>
      <c r="AC36" s="9">
        <f t="shared" si="138"/>
        <v>0</v>
      </c>
      <c r="AD36" s="331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31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31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69">
        <f t="shared" si="134"/>
        <v>0</v>
      </c>
      <c r="AH36" s="331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31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31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69">
        <f>BM36</f>
        <v>0</v>
      </c>
      <c r="AL36" s="331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31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31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69">
        <f>BN36</f>
        <v>0</v>
      </c>
      <c r="AP36" s="331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31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31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69">
        <f>BO36</f>
        <v>0</v>
      </c>
      <c r="AT36" s="277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277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277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69">
        <f t="shared" si="99"/>
        <v>0</v>
      </c>
      <c r="AX36" s="277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277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277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69">
        <f t="shared" si="100"/>
        <v>0</v>
      </c>
      <c r="BB36" s="277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277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277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69">
        <f t="shared" si="101"/>
        <v>0</v>
      </c>
      <c r="BF36" s="277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277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277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69">
        <f t="shared" si="102"/>
        <v>0</v>
      </c>
      <c r="BJ36" s="63">
        <f t="shared" si="139"/>
        <v>0</v>
      </c>
      <c r="BL36" s="14">
        <f t="shared" si="104"/>
        <v>0</v>
      </c>
      <c r="BM36" s="14">
        <f t="shared" si="104"/>
        <v>0</v>
      </c>
      <c r="BN36" s="14">
        <f t="shared" si="104"/>
        <v>0</v>
      </c>
      <c r="BO36" s="14">
        <f t="shared" si="104"/>
        <v>0</v>
      </c>
      <c r="BP36" s="14">
        <f t="shared" si="104"/>
        <v>0</v>
      </c>
      <c r="BQ36" s="14">
        <f t="shared" si="104"/>
        <v>0</v>
      </c>
      <c r="BR36" s="14">
        <f t="shared" si="104"/>
        <v>0</v>
      </c>
      <c r="BS36" s="14">
        <f t="shared" si="104"/>
        <v>0</v>
      </c>
      <c r="BT36" s="90">
        <f t="shared" si="105"/>
        <v>0</v>
      </c>
      <c r="BU36" s="2"/>
      <c r="BV36" s="2"/>
      <c r="BW36" s="14">
        <f t="shared" si="106"/>
        <v>0</v>
      </c>
      <c r="BX36" s="14">
        <f t="shared" si="107"/>
        <v>0</v>
      </c>
      <c r="BY36" s="14">
        <f t="shared" si="108"/>
        <v>0</v>
      </c>
      <c r="BZ36" s="14">
        <f t="shared" si="109"/>
        <v>0</v>
      </c>
      <c r="CA36" s="14">
        <f t="shared" si="110"/>
        <v>0</v>
      </c>
      <c r="CB36" s="14">
        <f t="shared" si="111"/>
        <v>0</v>
      </c>
      <c r="CC36" s="14">
        <f t="shared" si="112"/>
        <v>0</v>
      </c>
      <c r="CD36" s="14">
        <f t="shared" si="113"/>
        <v>0</v>
      </c>
      <c r="CE36" s="201">
        <f t="shared" si="114"/>
        <v>0</v>
      </c>
      <c r="CF36" s="217">
        <f t="shared" si="115"/>
        <v>0</v>
      </c>
      <c r="CG36" s="2"/>
      <c r="CH36" s="74">
        <f t="shared" si="116"/>
        <v>0</v>
      </c>
      <c r="CI36" s="74">
        <f t="shared" si="117"/>
        <v>0</v>
      </c>
      <c r="CJ36" s="74">
        <f t="shared" si="118"/>
        <v>0</v>
      </c>
      <c r="CK36" s="74">
        <f t="shared" si="119"/>
        <v>0</v>
      </c>
      <c r="CL36" s="74">
        <f t="shared" si="120"/>
        <v>0</v>
      </c>
      <c r="CM36" s="74">
        <f t="shared" si="121"/>
        <v>0</v>
      </c>
      <c r="CN36" s="74">
        <f t="shared" si="122"/>
        <v>0</v>
      </c>
      <c r="CO36" s="74">
        <f t="shared" si="123"/>
        <v>0</v>
      </c>
      <c r="CP36" s="84">
        <f t="shared" si="140"/>
        <v>0</v>
      </c>
      <c r="CQ36" s="74">
        <f t="shared" si="125"/>
        <v>0</v>
      </c>
      <c r="CR36" s="74">
        <f t="shared" si="126"/>
        <v>0</v>
      </c>
      <c r="CS36" s="75">
        <f t="shared" si="127"/>
        <v>0</v>
      </c>
      <c r="CT36" s="74">
        <f t="shared" si="128"/>
        <v>0</v>
      </c>
      <c r="CU36" s="74">
        <f t="shared" si="129"/>
        <v>0</v>
      </c>
      <c r="CV36" s="74">
        <f t="shared" si="130"/>
        <v>0</v>
      </c>
      <c r="CW36" s="74">
        <f t="shared" si="131"/>
        <v>0</v>
      </c>
      <c r="CX36" s="74">
        <f t="shared" si="132"/>
        <v>0</v>
      </c>
      <c r="CY36" s="83">
        <f t="shared" si="133"/>
        <v>0</v>
      </c>
      <c r="CZ36" s="2"/>
      <c r="DA36" s="2"/>
      <c r="DB36" s="2"/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</row>
    <row r="37" spans="1:150" s="19" customFormat="1" x14ac:dyDescent="0.2">
      <c r="A37" s="22" t="str">
        <f>'ПЛАН НАВЧАЛЬНОГО ПРОЦЕСУ ДЕННА'!A37</f>
        <v>1.3.5</v>
      </c>
      <c r="B37" s="392">
        <f>'ПЛАН НАВЧАЛЬНОГО ПРОЦЕСУ ДЕННА'!B37</f>
        <v>0</v>
      </c>
      <c r="C37" s="393">
        <f>'ПЛАН НАВЧАЛЬНОГО ПРОЦЕСУ ДЕННА'!C37</f>
        <v>0</v>
      </c>
      <c r="D37" s="273">
        <f>'ПЛАН НАВЧАЛЬНОГО ПРОЦЕСУ ДЕННА'!D37</f>
        <v>0</v>
      </c>
      <c r="E37" s="274">
        <f>'ПЛАН НАВЧАЛЬНОГО ПРОЦЕСУ ДЕННА'!E37</f>
        <v>0</v>
      </c>
      <c r="F37" s="274">
        <f>'ПЛАН НАВЧАЛЬНОГО ПРОЦЕСУ ДЕННА'!F37</f>
        <v>0</v>
      </c>
      <c r="G37" s="275">
        <f>'ПЛАН НАВЧАЛЬНОГО ПРОЦЕСУ ДЕННА'!G37</f>
        <v>0</v>
      </c>
      <c r="H37" s="273">
        <f>'ПЛАН НАВЧАЛЬНОГО ПРОЦЕСУ ДЕННА'!H37</f>
        <v>0</v>
      </c>
      <c r="I37" s="274">
        <f>'ПЛАН НАВЧАЛЬНОГО ПРОЦЕСУ ДЕННА'!I37</f>
        <v>0</v>
      </c>
      <c r="J37" s="274">
        <f>'ПЛАН НАВЧАЛЬНОГО ПРОЦЕСУ ДЕННА'!J37</f>
        <v>0</v>
      </c>
      <c r="K37" s="274">
        <f>'ПЛАН НАВЧАЛЬНОГО ПРОЦЕСУ ДЕННА'!K37</f>
        <v>0</v>
      </c>
      <c r="L37" s="274">
        <f>'ПЛАН НАВЧАЛЬНОГО ПРОЦЕСУ ДЕННА'!L37</f>
        <v>0</v>
      </c>
      <c r="M37" s="274">
        <f>'ПЛАН НАВЧАЛЬНОГО ПРОЦЕСУ ДЕННА'!M37</f>
        <v>0</v>
      </c>
      <c r="N37" s="274">
        <f>'ПЛАН НАВЧАЛЬНОГО ПРОЦЕСУ ДЕННА'!N37</f>
        <v>0</v>
      </c>
      <c r="O37" s="253">
        <f>'ПЛАН НАВЧАЛЬНОГО ПРОЦЕСУ ДЕННА'!O37</f>
        <v>0</v>
      </c>
      <c r="P37" s="253">
        <f>'ПЛАН НАВЧАЛЬНОГО ПРОЦЕСУ ДЕННА'!P37</f>
        <v>0</v>
      </c>
      <c r="Q37" s="273">
        <f>'ПЛАН НАВЧАЛЬНОГО ПРОЦЕСУ ДЕННА'!Q37</f>
        <v>0</v>
      </c>
      <c r="R37" s="274">
        <f>'ПЛАН НАВЧАЛЬНОГО ПРОЦЕСУ ДЕННА'!R37</f>
        <v>0</v>
      </c>
      <c r="S37" s="274">
        <f>'ПЛАН НАВЧАЛЬНОГО ПРОЦЕСУ ДЕННА'!S37</f>
        <v>0</v>
      </c>
      <c r="T37" s="274">
        <f>'ПЛАН НАВЧАЛЬНОГО ПРОЦЕСУ ДЕННА'!T37</f>
        <v>0</v>
      </c>
      <c r="U37" s="274">
        <f>'ПЛАН НАВЧАЛЬНОГО ПРОЦЕСУ ДЕННА'!U37</f>
        <v>0</v>
      </c>
      <c r="V37" s="274">
        <f>'ПЛАН НАВЧАЛЬНОГО ПРОЦЕСУ ДЕННА'!V37</f>
        <v>0</v>
      </c>
      <c r="W37" s="274">
        <f>'ПЛАН НАВЧАЛЬНОГО ПРОЦЕСУ ДЕННА'!W37</f>
        <v>0</v>
      </c>
      <c r="X37" s="276">
        <f>'ПЛАН НАВЧАЛЬНОГО ПРОЦЕСУ ДЕННА'!X37</f>
        <v>0</v>
      </c>
      <c r="Y37" s="142">
        <f t="shared" si="96"/>
        <v>0</v>
      </c>
      <c r="Z37" s="9">
        <f t="shared" si="97"/>
        <v>0</v>
      </c>
      <c r="AA37" s="9">
        <f t="shared" si="97"/>
        <v>0</v>
      </c>
      <c r="AB37" s="9">
        <f t="shared" si="97"/>
        <v>0</v>
      </c>
      <c r="AC37" s="9">
        <f t="shared" si="98"/>
        <v>0</v>
      </c>
      <c r="AD37" s="331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31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31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69">
        <f t="shared" si="134"/>
        <v>0</v>
      </c>
      <c r="AH37" s="331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31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31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69">
        <f t="shared" ref="AK37:AK38" si="141">BM37</f>
        <v>0</v>
      </c>
      <c r="AL37" s="331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31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31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69">
        <f t="shared" ref="AO37:AO38" si="142">BN37</f>
        <v>0</v>
      </c>
      <c r="AP37" s="331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31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31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69">
        <f t="shared" ref="AS37:AS38" si="143">BO37</f>
        <v>0</v>
      </c>
      <c r="AT37" s="277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277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277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69">
        <f t="shared" si="99"/>
        <v>0</v>
      </c>
      <c r="AX37" s="277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277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277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69">
        <f t="shared" si="100"/>
        <v>0</v>
      </c>
      <c r="BB37" s="277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277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277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69">
        <f t="shared" si="101"/>
        <v>0</v>
      </c>
      <c r="BF37" s="277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277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277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69">
        <f t="shared" si="102"/>
        <v>0</v>
      </c>
      <c r="BJ37" s="63">
        <f t="shared" si="103"/>
        <v>0</v>
      </c>
      <c r="BL37" s="14">
        <f t="shared" si="104"/>
        <v>0</v>
      </c>
      <c r="BM37" s="14">
        <f t="shared" si="104"/>
        <v>0</v>
      </c>
      <c r="BN37" s="14">
        <f t="shared" si="104"/>
        <v>0</v>
      </c>
      <c r="BO37" s="14">
        <f t="shared" si="104"/>
        <v>0</v>
      </c>
      <c r="BP37" s="14">
        <f t="shared" si="104"/>
        <v>0</v>
      </c>
      <c r="BQ37" s="14">
        <f t="shared" si="104"/>
        <v>0</v>
      </c>
      <c r="BR37" s="14">
        <f t="shared" si="104"/>
        <v>0</v>
      </c>
      <c r="BS37" s="14">
        <f t="shared" si="104"/>
        <v>0</v>
      </c>
      <c r="BT37" s="90">
        <f t="shared" si="105"/>
        <v>0</v>
      </c>
      <c r="BU37" s="2"/>
      <c r="BV37" s="2"/>
      <c r="BW37" s="14">
        <f t="shared" si="106"/>
        <v>0</v>
      </c>
      <c r="BX37" s="14">
        <f t="shared" si="107"/>
        <v>0</v>
      </c>
      <c r="BY37" s="14">
        <f t="shared" si="108"/>
        <v>0</v>
      </c>
      <c r="BZ37" s="14">
        <f t="shared" si="109"/>
        <v>0</v>
      </c>
      <c r="CA37" s="14">
        <f t="shared" si="110"/>
        <v>0</v>
      </c>
      <c r="CB37" s="14">
        <f t="shared" si="111"/>
        <v>0</v>
      </c>
      <c r="CC37" s="14">
        <f t="shared" si="112"/>
        <v>0</v>
      </c>
      <c r="CD37" s="14">
        <f t="shared" si="113"/>
        <v>0</v>
      </c>
      <c r="CE37" s="201">
        <f t="shared" si="114"/>
        <v>0</v>
      </c>
      <c r="CF37" s="217">
        <f t="shared" si="115"/>
        <v>0</v>
      </c>
      <c r="CG37" s="2"/>
      <c r="CH37" s="74">
        <f t="shared" si="116"/>
        <v>0</v>
      </c>
      <c r="CI37" s="74">
        <f t="shared" si="117"/>
        <v>0</v>
      </c>
      <c r="CJ37" s="74">
        <f t="shared" si="118"/>
        <v>0</v>
      </c>
      <c r="CK37" s="74">
        <f t="shared" si="119"/>
        <v>0</v>
      </c>
      <c r="CL37" s="74">
        <f t="shared" si="120"/>
        <v>0</v>
      </c>
      <c r="CM37" s="74">
        <f t="shared" si="121"/>
        <v>0</v>
      </c>
      <c r="CN37" s="74">
        <f t="shared" si="122"/>
        <v>0</v>
      </c>
      <c r="CO37" s="74">
        <f t="shared" si="123"/>
        <v>0</v>
      </c>
      <c r="CP37" s="84">
        <f t="shared" si="124"/>
        <v>0</v>
      </c>
      <c r="CQ37" s="74">
        <f t="shared" si="125"/>
        <v>0</v>
      </c>
      <c r="CR37" s="74">
        <f t="shared" si="126"/>
        <v>0</v>
      </c>
      <c r="CS37" s="75">
        <f t="shared" si="127"/>
        <v>0</v>
      </c>
      <c r="CT37" s="74">
        <f t="shared" si="128"/>
        <v>0</v>
      </c>
      <c r="CU37" s="74">
        <f t="shared" si="129"/>
        <v>0</v>
      </c>
      <c r="CV37" s="74">
        <f t="shared" si="130"/>
        <v>0</v>
      </c>
      <c r="CW37" s="74">
        <f t="shared" si="131"/>
        <v>0</v>
      </c>
      <c r="CX37" s="74">
        <f t="shared" si="132"/>
        <v>0</v>
      </c>
      <c r="CY37" s="83">
        <f t="shared" si="133"/>
        <v>0</v>
      </c>
      <c r="CZ37" s="2"/>
      <c r="DA37" s="2"/>
      <c r="DB37" s="2"/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</row>
    <row r="38" spans="1:150" s="19" customFormat="1" x14ac:dyDescent="0.2">
      <c r="A38" s="22" t="str">
        <f>'ПЛАН НАВЧАЛЬНОГО ПРОЦЕСУ ДЕННА'!A38</f>
        <v>1.3.6</v>
      </c>
      <c r="B38" s="392">
        <f>'ПЛАН НАВЧАЛЬНОГО ПРОЦЕСУ ДЕННА'!B38</f>
        <v>0</v>
      </c>
      <c r="C38" s="393">
        <f>'ПЛАН НАВЧАЛЬНОГО ПРОЦЕСУ ДЕННА'!C38</f>
        <v>0</v>
      </c>
      <c r="D38" s="273">
        <f>'ПЛАН НАВЧАЛЬНОГО ПРОЦЕСУ ДЕННА'!D38</f>
        <v>0</v>
      </c>
      <c r="E38" s="274">
        <f>'ПЛАН НАВЧАЛЬНОГО ПРОЦЕСУ ДЕННА'!E38</f>
        <v>0</v>
      </c>
      <c r="F38" s="274">
        <f>'ПЛАН НАВЧАЛЬНОГО ПРОЦЕСУ ДЕННА'!F38</f>
        <v>0</v>
      </c>
      <c r="G38" s="275">
        <f>'ПЛАН НАВЧАЛЬНОГО ПРОЦЕСУ ДЕННА'!G38</f>
        <v>0</v>
      </c>
      <c r="H38" s="273">
        <f>'ПЛАН НАВЧАЛЬНОГО ПРОЦЕСУ ДЕННА'!H38</f>
        <v>0</v>
      </c>
      <c r="I38" s="274">
        <f>'ПЛАН НАВЧАЛЬНОГО ПРОЦЕСУ ДЕННА'!I38</f>
        <v>0</v>
      </c>
      <c r="J38" s="274">
        <f>'ПЛАН НАВЧАЛЬНОГО ПРОЦЕСУ ДЕННА'!J38</f>
        <v>0</v>
      </c>
      <c r="K38" s="274">
        <f>'ПЛАН НАВЧАЛЬНОГО ПРОЦЕСУ ДЕННА'!K38</f>
        <v>0</v>
      </c>
      <c r="L38" s="274">
        <f>'ПЛАН НАВЧАЛЬНОГО ПРОЦЕСУ ДЕННА'!L38</f>
        <v>0</v>
      </c>
      <c r="M38" s="274">
        <f>'ПЛАН НАВЧАЛЬНОГО ПРОЦЕСУ ДЕННА'!M38</f>
        <v>0</v>
      </c>
      <c r="N38" s="274">
        <f>'ПЛАН НАВЧАЛЬНОГО ПРОЦЕСУ ДЕННА'!N38</f>
        <v>0</v>
      </c>
      <c r="O38" s="253">
        <f>'ПЛАН НАВЧАЛЬНОГО ПРОЦЕСУ ДЕННА'!O38</f>
        <v>0</v>
      </c>
      <c r="P38" s="253">
        <f>'ПЛАН НАВЧАЛЬНОГО ПРОЦЕСУ ДЕННА'!P38</f>
        <v>0</v>
      </c>
      <c r="Q38" s="273">
        <f>'ПЛАН НАВЧАЛЬНОГО ПРОЦЕСУ ДЕННА'!Q38</f>
        <v>0</v>
      </c>
      <c r="R38" s="274">
        <f>'ПЛАН НАВЧАЛЬНОГО ПРОЦЕСУ ДЕННА'!R38</f>
        <v>0</v>
      </c>
      <c r="S38" s="274">
        <f>'ПЛАН НАВЧАЛЬНОГО ПРОЦЕСУ ДЕННА'!S38</f>
        <v>0</v>
      </c>
      <c r="T38" s="274">
        <f>'ПЛАН НАВЧАЛЬНОГО ПРОЦЕСУ ДЕННА'!T38</f>
        <v>0</v>
      </c>
      <c r="U38" s="274">
        <f>'ПЛАН НАВЧАЛЬНОГО ПРОЦЕСУ ДЕННА'!U38</f>
        <v>0</v>
      </c>
      <c r="V38" s="274">
        <f>'ПЛАН НАВЧАЛЬНОГО ПРОЦЕСУ ДЕННА'!V38</f>
        <v>0</v>
      </c>
      <c r="W38" s="274">
        <f>'ПЛАН НАВЧАЛЬНОГО ПРОЦЕСУ ДЕННА'!W38</f>
        <v>0</v>
      </c>
      <c r="X38" s="276">
        <f>'ПЛАН НАВЧАЛЬНОГО ПРОЦЕСУ ДЕННА'!X38</f>
        <v>0</v>
      </c>
      <c r="Y38" s="142">
        <f t="shared" si="96"/>
        <v>0</v>
      </c>
      <c r="Z38" s="9">
        <f t="shared" si="97"/>
        <v>0</v>
      </c>
      <c r="AA38" s="9">
        <f t="shared" si="97"/>
        <v>0</v>
      </c>
      <c r="AB38" s="9">
        <f t="shared" si="97"/>
        <v>0</v>
      </c>
      <c r="AC38" s="9">
        <f t="shared" si="98"/>
        <v>0</v>
      </c>
      <c r="AD38" s="331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31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31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69">
        <f t="shared" si="134"/>
        <v>0</v>
      </c>
      <c r="AH38" s="331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31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31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69">
        <f t="shared" si="141"/>
        <v>0</v>
      </c>
      <c r="AL38" s="331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31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31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69">
        <f t="shared" si="142"/>
        <v>0</v>
      </c>
      <c r="AP38" s="331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31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31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69">
        <f t="shared" si="143"/>
        <v>0</v>
      </c>
      <c r="AT38" s="277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277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277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69">
        <f t="shared" si="99"/>
        <v>0</v>
      </c>
      <c r="AX38" s="277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277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277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69">
        <f t="shared" si="100"/>
        <v>0</v>
      </c>
      <c r="BB38" s="277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277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277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69">
        <f t="shared" si="101"/>
        <v>0</v>
      </c>
      <c r="BF38" s="277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277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277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69">
        <f t="shared" si="102"/>
        <v>0</v>
      </c>
      <c r="BJ38" s="63">
        <f t="shared" si="103"/>
        <v>0</v>
      </c>
      <c r="BL38" s="14">
        <f t="shared" si="104"/>
        <v>0</v>
      </c>
      <c r="BM38" s="14">
        <f t="shared" si="104"/>
        <v>0</v>
      </c>
      <c r="BN38" s="14">
        <f t="shared" si="104"/>
        <v>0</v>
      </c>
      <c r="BO38" s="14">
        <f t="shared" si="104"/>
        <v>0</v>
      </c>
      <c r="BP38" s="14">
        <f t="shared" si="104"/>
        <v>0</v>
      </c>
      <c r="BQ38" s="14">
        <f t="shared" si="104"/>
        <v>0</v>
      </c>
      <c r="BR38" s="14">
        <f t="shared" si="104"/>
        <v>0</v>
      </c>
      <c r="BS38" s="14">
        <f t="shared" si="104"/>
        <v>0</v>
      </c>
      <c r="BT38" s="90">
        <f t="shared" si="105"/>
        <v>0</v>
      </c>
      <c r="BU38" s="2"/>
      <c r="BV38" s="2"/>
      <c r="BW38" s="14">
        <f t="shared" si="106"/>
        <v>0</v>
      </c>
      <c r="BX38" s="14">
        <f t="shared" si="107"/>
        <v>0</v>
      </c>
      <c r="BY38" s="14">
        <f t="shared" si="108"/>
        <v>0</v>
      </c>
      <c r="BZ38" s="14">
        <f t="shared" si="109"/>
        <v>0</v>
      </c>
      <c r="CA38" s="14">
        <f t="shared" si="110"/>
        <v>0</v>
      </c>
      <c r="CB38" s="14">
        <f t="shared" si="111"/>
        <v>0</v>
      </c>
      <c r="CC38" s="14">
        <f t="shared" si="112"/>
        <v>0</v>
      </c>
      <c r="CD38" s="14">
        <f t="shared" si="113"/>
        <v>0</v>
      </c>
      <c r="CE38" s="201">
        <f t="shared" si="114"/>
        <v>0</v>
      </c>
      <c r="CF38" s="217">
        <f t="shared" si="115"/>
        <v>0</v>
      </c>
      <c r="CG38" s="2"/>
      <c r="CH38" s="74">
        <f t="shared" si="116"/>
        <v>0</v>
      </c>
      <c r="CI38" s="74">
        <f t="shared" si="117"/>
        <v>0</v>
      </c>
      <c r="CJ38" s="74">
        <f t="shared" si="118"/>
        <v>0</v>
      </c>
      <c r="CK38" s="74">
        <f t="shared" si="119"/>
        <v>0</v>
      </c>
      <c r="CL38" s="74">
        <f t="shared" si="120"/>
        <v>0</v>
      </c>
      <c r="CM38" s="74">
        <f t="shared" si="121"/>
        <v>0</v>
      </c>
      <c r="CN38" s="74">
        <f t="shared" si="122"/>
        <v>0</v>
      </c>
      <c r="CO38" s="74">
        <f t="shared" si="123"/>
        <v>0</v>
      </c>
      <c r="CP38" s="84">
        <f t="shared" si="124"/>
        <v>0</v>
      </c>
      <c r="CQ38" s="74">
        <f t="shared" si="125"/>
        <v>0</v>
      </c>
      <c r="CR38" s="74">
        <f t="shared" si="126"/>
        <v>0</v>
      </c>
      <c r="CS38" s="75">
        <f t="shared" si="127"/>
        <v>0</v>
      </c>
      <c r="CT38" s="74">
        <f t="shared" si="128"/>
        <v>0</v>
      </c>
      <c r="CU38" s="74">
        <f t="shared" si="129"/>
        <v>0</v>
      </c>
      <c r="CV38" s="74">
        <f t="shared" si="130"/>
        <v>0</v>
      </c>
      <c r="CW38" s="74">
        <f t="shared" si="131"/>
        <v>0</v>
      </c>
      <c r="CX38" s="74">
        <f t="shared" si="132"/>
        <v>0</v>
      </c>
      <c r="CY38" s="83">
        <f t="shared" si="133"/>
        <v>0</v>
      </c>
      <c r="CZ38" s="2"/>
      <c r="DA38" s="2"/>
      <c r="DB38" s="2"/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</row>
    <row r="39" spans="1:150" s="19" customFormat="1" x14ac:dyDescent="0.2">
      <c r="A39" s="297" t="s">
        <v>23</v>
      </c>
      <c r="B39" s="282" t="str">
        <f>'ПЛАН НАВЧАЛЬНОГО ПРОЦЕСУ ДЕННА'!B39</f>
        <v xml:space="preserve">Разом: 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2"/>
      <c r="X39" s="36">
        <f>Y39*$BR$7</f>
        <v>180</v>
      </c>
      <c r="Y39" s="142">
        <f t="shared" ref="Y39:BI39" si="144">SUM(Y33:Y38)</f>
        <v>6</v>
      </c>
      <c r="Z39" s="36">
        <f t="shared" si="144"/>
        <v>12</v>
      </c>
      <c r="AA39" s="36">
        <f t="shared" si="144"/>
        <v>0</v>
      </c>
      <c r="AB39" s="36">
        <f t="shared" si="144"/>
        <v>4</v>
      </c>
      <c r="AC39" s="36">
        <f t="shared" si="144"/>
        <v>168</v>
      </c>
      <c r="AD39" s="228">
        <f t="shared" si="144"/>
        <v>6</v>
      </c>
      <c r="AE39" s="228">
        <f t="shared" si="144"/>
        <v>0</v>
      </c>
      <c r="AF39" s="228">
        <f t="shared" si="144"/>
        <v>2</v>
      </c>
      <c r="AG39" s="69">
        <f t="shared" si="144"/>
        <v>3</v>
      </c>
      <c r="AH39" s="228">
        <f t="shared" si="144"/>
        <v>6</v>
      </c>
      <c r="AI39" s="228">
        <f t="shared" si="144"/>
        <v>0</v>
      </c>
      <c r="AJ39" s="228">
        <f t="shared" si="144"/>
        <v>2</v>
      </c>
      <c r="AK39" s="69">
        <f t="shared" si="144"/>
        <v>3</v>
      </c>
      <c r="AL39" s="228">
        <f t="shared" si="144"/>
        <v>0</v>
      </c>
      <c r="AM39" s="228">
        <f t="shared" si="144"/>
        <v>0</v>
      </c>
      <c r="AN39" s="228">
        <f t="shared" si="144"/>
        <v>0</v>
      </c>
      <c r="AO39" s="69">
        <f t="shared" si="144"/>
        <v>0</v>
      </c>
      <c r="AP39" s="228">
        <f t="shared" si="144"/>
        <v>0</v>
      </c>
      <c r="AQ39" s="228">
        <f t="shared" si="144"/>
        <v>0</v>
      </c>
      <c r="AR39" s="228">
        <f t="shared" si="144"/>
        <v>0</v>
      </c>
      <c r="AS39" s="69">
        <f t="shared" si="144"/>
        <v>0</v>
      </c>
      <c r="AT39" s="228">
        <f t="shared" si="144"/>
        <v>0</v>
      </c>
      <c r="AU39" s="228">
        <f t="shared" si="144"/>
        <v>0</v>
      </c>
      <c r="AV39" s="228">
        <f t="shared" si="144"/>
        <v>0</v>
      </c>
      <c r="AW39" s="69">
        <f t="shared" si="144"/>
        <v>0</v>
      </c>
      <c r="AX39" s="228">
        <f t="shared" si="144"/>
        <v>0</v>
      </c>
      <c r="AY39" s="228">
        <f t="shared" si="144"/>
        <v>0</v>
      </c>
      <c r="AZ39" s="228">
        <f t="shared" si="144"/>
        <v>0</v>
      </c>
      <c r="BA39" s="69">
        <f t="shared" si="144"/>
        <v>0</v>
      </c>
      <c r="BB39" s="228">
        <f t="shared" si="144"/>
        <v>0</v>
      </c>
      <c r="BC39" s="228">
        <f t="shared" si="144"/>
        <v>0</v>
      </c>
      <c r="BD39" s="228">
        <f t="shared" si="144"/>
        <v>0</v>
      </c>
      <c r="BE39" s="69">
        <f t="shared" si="144"/>
        <v>0</v>
      </c>
      <c r="BF39" s="228">
        <f t="shared" si="144"/>
        <v>0</v>
      </c>
      <c r="BG39" s="228">
        <f t="shared" si="144"/>
        <v>0</v>
      </c>
      <c r="BH39" s="228">
        <f t="shared" si="144"/>
        <v>0</v>
      </c>
      <c r="BI39" s="69">
        <f t="shared" si="144"/>
        <v>0</v>
      </c>
      <c r="BJ39" s="63">
        <f t="shared" si="103"/>
        <v>0.93333333333333335</v>
      </c>
      <c r="BL39" s="80">
        <f t="shared" ref="BL39:BT39" si="145">SUM(BL33:BL38)</f>
        <v>3</v>
      </c>
      <c r="BM39" s="80">
        <f t="shared" si="145"/>
        <v>3</v>
      </c>
      <c r="BN39" s="80">
        <f t="shared" si="145"/>
        <v>0</v>
      </c>
      <c r="BO39" s="80">
        <f t="shared" si="145"/>
        <v>0</v>
      </c>
      <c r="BP39" s="80">
        <f t="shared" si="145"/>
        <v>0</v>
      </c>
      <c r="BQ39" s="80">
        <f t="shared" si="145"/>
        <v>0</v>
      </c>
      <c r="BR39" s="80">
        <f t="shared" si="145"/>
        <v>0</v>
      </c>
      <c r="BS39" s="80">
        <f t="shared" si="145"/>
        <v>0</v>
      </c>
      <c r="BT39" s="80">
        <f t="shared" si="145"/>
        <v>6</v>
      </c>
      <c r="BU39" s="48"/>
      <c r="BV39" s="48"/>
      <c r="BW39"/>
      <c r="BX39"/>
      <c r="BY39"/>
      <c r="BZ39"/>
      <c r="CA39"/>
      <c r="CB39"/>
      <c r="CC39"/>
      <c r="CD39"/>
      <c r="CE39" s="205"/>
      <c r="CF39" s="217">
        <f t="shared" si="115"/>
        <v>0</v>
      </c>
      <c r="CG39" s="2"/>
      <c r="CH39"/>
      <c r="CI39"/>
      <c r="CJ39"/>
      <c r="CK39"/>
      <c r="CL39"/>
      <c r="CM39"/>
      <c r="CN39"/>
      <c r="CO39"/>
      <c r="CP39"/>
      <c r="CQ39" s="2">
        <f t="shared" ref="CQ39:CY39" si="146">SUM(CQ33:CQ38)</f>
        <v>1</v>
      </c>
      <c r="CR39" s="2">
        <f t="shared" si="146"/>
        <v>0</v>
      </c>
      <c r="CS39" s="2">
        <f t="shared" si="146"/>
        <v>0</v>
      </c>
      <c r="CT39" s="2">
        <f t="shared" si="146"/>
        <v>0</v>
      </c>
      <c r="CU39" s="2">
        <f t="shared" si="146"/>
        <v>0</v>
      </c>
      <c r="CV39" s="2">
        <f t="shared" si="146"/>
        <v>0</v>
      </c>
      <c r="CW39" s="2">
        <f t="shared" si="146"/>
        <v>0</v>
      </c>
      <c r="CX39" s="2">
        <f t="shared" si="146"/>
        <v>0</v>
      </c>
      <c r="CY39" s="87">
        <f t="shared" si="146"/>
        <v>1</v>
      </c>
      <c r="CZ39" s="2"/>
      <c r="DA39" s="2"/>
      <c r="DB39" s="2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</row>
    <row r="40" spans="1:150" s="19" customFormat="1" ht="11.25" x14ac:dyDescent="0.2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298"/>
      <c r="BK40" s="298"/>
      <c r="BL40" s="243"/>
      <c r="BM40" s="243"/>
      <c r="BN40" s="243"/>
      <c r="BO40" s="243"/>
      <c r="BP40" s="243"/>
      <c r="BQ40" s="243"/>
      <c r="BR40" s="243"/>
      <c r="BS40" s="243"/>
      <c r="BT40" s="243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</row>
    <row r="41" spans="1:150" s="19" customFormat="1" x14ac:dyDescent="0.2">
      <c r="A41" s="295" t="str">
        <f>'ПЛАН НАВЧАЛЬНОГО ПРОЦЕСУ ДЕННА'!A41</f>
        <v>1.4</v>
      </c>
      <c r="B41" s="502" t="str">
        <f>'ПЛАН НАВЧАЛЬНОГО ПРОЦЕСУ ДЕННА'!B41</f>
        <v>Освітні компоненти для здобуття глибинних знань зі спеціальності</v>
      </c>
      <c r="C41" s="292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0"/>
      <c r="Y41" s="290"/>
      <c r="Z41" s="290"/>
      <c r="AA41" s="290"/>
      <c r="AB41" s="290"/>
      <c r="AC41" s="290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70"/>
      <c r="BK41" s="24"/>
      <c r="BL41" s="50"/>
      <c r="BM41" s="50"/>
      <c r="BN41" s="50"/>
      <c r="BO41" s="50"/>
      <c r="BP41" s="50"/>
      <c r="BQ41" s="50"/>
      <c r="BR41" s="50"/>
      <c r="BS41" s="50"/>
      <c r="BT41" s="50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197"/>
      <c r="CF41" s="21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54"/>
      <c r="DE41" s="54"/>
      <c r="DF41" s="54"/>
      <c r="DG41" s="54"/>
      <c r="DH41" s="54"/>
      <c r="DI41" s="54"/>
      <c r="DJ41" s="54"/>
      <c r="DK41" s="54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</row>
    <row r="42" spans="1:150" s="19" customFormat="1" x14ac:dyDescent="0.2">
      <c r="A42" s="482" t="str">
        <f>'ПЛАН НАВЧАЛЬНОГО ПРОЦЕСУ ДЕННА'!A42</f>
        <v>1.4.1</v>
      </c>
      <c r="B42" s="392">
        <f>'ПЛАН НАВЧАЛЬНОГО ПРОЦЕСУ ДЕННА'!B42</f>
        <v>0</v>
      </c>
      <c r="C42" s="393">
        <f>'ПЛАН НАВЧАЛЬНОГО ПРОЦЕСУ ДЕННА'!C42</f>
        <v>0</v>
      </c>
      <c r="D42" s="273">
        <f>'ПЛАН НАВЧАЛЬНОГО ПРОЦЕСУ ДЕННА'!D42</f>
        <v>0</v>
      </c>
      <c r="E42" s="274">
        <f>'ПЛАН НАВЧАЛЬНОГО ПРОЦЕСУ ДЕННА'!E42</f>
        <v>0</v>
      </c>
      <c r="F42" s="274">
        <f>'ПЛАН НАВЧАЛЬНОГО ПРОЦЕСУ ДЕННА'!F42</f>
        <v>0</v>
      </c>
      <c r="G42" s="275">
        <f>'ПЛАН НАВЧАЛЬНОГО ПРОЦЕСУ ДЕННА'!G42</f>
        <v>0</v>
      </c>
      <c r="H42" s="273">
        <f>'ПЛАН НАВЧАЛЬНОГО ПРОЦЕСУ ДЕННА'!H42</f>
        <v>0</v>
      </c>
      <c r="I42" s="274">
        <f>'ПЛАН НАВЧАЛЬНОГО ПРОЦЕСУ ДЕННА'!I42</f>
        <v>0</v>
      </c>
      <c r="J42" s="274">
        <f>'ПЛАН НАВЧАЛЬНОГО ПРОЦЕСУ ДЕННА'!J42</f>
        <v>0</v>
      </c>
      <c r="K42" s="274">
        <f>'ПЛАН НАВЧАЛЬНОГО ПРОЦЕСУ ДЕННА'!K42</f>
        <v>0</v>
      </c>
      <c r="L42" s="274">
        <f>'ПЛАН НАВЧАЛЬНОГО ПРОЦЕСУ ДЕННА'!L42</f>
        <v>0</v>
      </c>
      <c r="M42" s="274">
        <f>'ПЛАН НАВЧАЛЬНОГО ПРОЦЕСУ ДЕННА'!M42</f>
        <v>0</v>
      </c>
      <c r="N42" s="274">
        <f>'ПЛАН НАВЧАЛЬНОГО ПРОЦЕСУ ДЕННА'!N42</f>
        <v>0</v>
      </c>
      <c r="O42" s="253">
        <f>'ПЛАН НАВЧАЛЬНОГО ПРОЦЕСУ ДЕННА'!O42</f>
        <v>0</v>
      </c>
      <c r="P42" s="253">
        <f>'ПЛАН НАВЧАЛЬНОГО ПРОЦЕСУ ДЕННА'!P42</f>
        <v>0</v>
      </c>
      <c r="Q42" s="273">
        <f>'ПЛАН НАВЧАЛЬНОГО ПРОЦЕСУ ДЕННА'!Q42</f>
        <v>0</v>
      </c>
      <c r="R42" s="274">
        <f>'ПЛАН НАВЧАЛЬНОГО ПРОЦЕСУ ДЕННА'!R42</f>
        <v>0</v>
      </c>
      <c r="S42" s="274">
        <f>'ПЛАН НАВЧАЛЬНОГО ПРОЦЕСУ ДЕННА'!S42</f>
        <v>0</v>
      </c>
      <c r="T42" s="274">
        <f>'ПЛАН НАВЧАЛЬНОГО ПРОЦЕСУ ДЕННА'!T42</f>
        <v>0</v>
      </c>
      <c r="U42" s="274">
        <f>'ПЛАН НАВЧАЛЬНОГО ПРОЦЕСУ ДЕННА'!U42</f>
        <v>0</v>
      </c>
      <c r="V42" s="274">
        <f>'ПЛАН НАВЧАЛЬНОГО ПРОЦЕСУ ДЕННА'!V42</f>
        <v>0</v>
      </c>
      <c r="W42" s="274">
        <f>'ПЛАН НАВЧАЛЬНОГО ПРОЦЕСУ ДЕННА'!W42</f>
        <v>0</v>
      </c>
      <c r="X42" s="276"/>
      <c r="Y42" s="142">
        <f t="shared" ref="Y42:Y49" si="147">CEILING(X42/$BR$7,0.25)</f>
        <v>0</v>
      </c>
      <c r="Z42" s="9">
        <f t="shared" ref="Z42:Z49" si="148">AD42*$BL$5+AH42*$BM$5+AL42*$BN$5+AP42*$BO$5+AT42*$BP$5+AX42*$BQ$5+BB42*$BR$5+BF42*$BS$5</f>
        <v>0</v>
      </c>
      <c r="AA42" s="9">
        <f t="shared" ref="AA42:AA49" si="149">AE42*$BL$5+AI42*$BM$5+AM42*$BN$5+AQ42*$BO$5+AU42*$BP$5+AY42*$BQ$5+BC42*$BR$5+BG42*$BS$5</f>
        <v>0</v>
      </c>
      <c r="AB42" s="9">
        <f t="shared" ref="AB42:AB49" si="150">AF42*$BL$5+AJ42*$BM$5+AN42*$BN$5+AR42*$BO$5+AV42*$BP$5+AZ42*$BQ$5+BD42*$BR$5+BH42*$BS$5</f>
        <v>0</v>
      </c>
      <c r="AC42" s="9">
        <f t="shared" ref="AC42:AC49" si="151">X42-Z42</f>
        <v>0</v>
      </c>
      <c r="AD42" s="331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31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31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69">
        <f>BL42</f>
        <v>0</v>
      </c>
      <c r="AH42" s="331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31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31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69">
        <f>BM42</f>
        <v>0</v>
      </c>
      <c r="AL42" s="331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31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31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69">
        <f>BN42</f>
        <v>0</v>
      </c>
      <c r="AP42" s="331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31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31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69">
        <f>BO42</f>
        <v>0</v>
      </c>
      <c r="AT42" s="277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277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277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69">
        <f t="shared" ref="AW42:AW49" si="152">BP42</f>
        <v>0</v>
      </c>
      <c r="AX42" s="277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277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277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69">
        <f t="shared" ref="BA42:BA49" si="153">BQ42</f>
        <v>0</v>
      </c>
      <c r="BB42" s="277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277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277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69">
        <f t="shared" ref="BE42:BE49" si="154">BR42</f>
        <v>0</v>
      </c>
      <c r="BF42" s="277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277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277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69">
        <f t="shared" ref="BI42:BI49" si="155">BS42</f>
        <v>0</v>
      </c>
      <c r="BJ42" s="63">
        <f t="shared" ref="BJ42:BJ50" si="156">IF(ISERROR(AC42/X42),0,AC42/X42)</f>
        <v>0</v>
      </c>
      <c r="BL42" s="14">
        <f t="shared" ref="BL42:BS48" si="157">IF(AND(BK42&lt;$CF42,$CE42&lt;&gt;$Y42,BW42=$CF42),BW42+$Y42-$CE42,BW42)</f>
        <v>0</v>
      </c>
      <c r="BM42" s="14">
        <f t="shared" si="157"/>
        <v>0</v>
      </c>
      <c r="BN42" s="14">
        <f t="shared" si="157"/>
        <v>0</v>
      </c>
      <c r="BO42" s="14">
        <f t="shared" si="157"/>
        <v>0</v>
      </c>
      <c r="BP42" s="14">
        <f t="shared" si="157"/>
        <v>0</v>
      </c>
      <c r="BQ42" s="14">
        <f t="shared" si="157"/>
        <v>0</v>
      </c>
      <c r="BR42" s="14">
        <f t="shared" si="157"/>
        <v>0</v>
      </c>
      <c r="BS42" s="14">
        <f t="shared" si="157"/>
        <v>0</v>
      </c>
      <c r="BT42" s="90">
        <f t="shared" ref="BT42:BT48" si="158">SUM(BL42:BS42)</f>
        <v>0</v>
      </c>
      <c r="BU42" s="2"/>
      <c r="BV42" s="2"/>
      <c r="BW42" s="14">
        <f t="shared" ref="BW42:BW48" si="159">IF($DC42=0,0,ROUND(4*$Y42*SUM(AD42:AF42)/$DC42,0)/4)</f>
        <v>0</v>
      </c>
      <c r="BX42" s="14">
        <f t="shared" ref="BX42:BX48" si="160">IF($DC42=0,0,ROUND(4*$Y42*SUM(AH42:AJ42)/$DC42,0)/4)</f>
        <v>0</v>
      </c>
      <c r="BY42" s="14">
        <f t="shared" ref="BY42:BY48" si="161">IF($DC42=0,0,ROUND(4*$Y42*SUM(AL42:AN42)/$DC42,0)/4)</f>
        <v>0</v>
      </c>
      <c r="BZ42" s="14">
        <f t="shared" ref="BZ42:BZ48" si="162">IF($DC42=0,0,ROUND(4*$Y42*SUM(AP42:AR42)/$DC42,0)/4)</f>
        <v>0</v>
      </c>
      <c r="CA42" s="14">
        <f t="shared" ref="CA42:CA48" si="163">IF($DC42=0,0,ROUND(4*$Y42*SUM(AT42:AV42)/$DC42,0)/4)</f>
        <v>0</v>
      </c>
      <c r="CB42" s="14">
        <f t="shared" ref="CB42:CB48" si="164">IF($DC42=0,0,ROUND(4*$Y42*(SUM(AX42:AZ42))/$DC42,0)/4)</f>
        <v>0</v>
      </c>
      <c r="CC42" s="14">
        <f t="shared" ref="CC42:CC48" si="165">IF($DC42=0,0,ROUND(4*$Y42*(SUM(BB42:BD42))/$DC42,0)/4)</f>
        <v>0</v>
      </c>
      <c r="CD42" s="14">
        <f t="shared" ref="CD42:CD48" si="166">IF($DC42=0,0,ROUND(4*$Y42*(SUM(BF42:BH42))/$DC42,0)/4)</f>
        <v>0</v>
      </c>
      <c r="CE42" s="201">
        <f t="shared" ref="CE42:CE48" si="167">SUM(BW42:CD42)</f>
        <v>0</v>
      </c>
      <c r="CF42" s="217">
        <f t="shared" ref="CF42:CF50" si="168">MAX(BW42:CD42)</f>
        <v>0</v>
      </c>
      <c r="CG42" s="2"/>
      <c r="CH42" s="74">
        <f t="shared" ref="CH42:CH48" si="169">IF(VALUE($D42)=1,1,0)+IF(VALUE($E42)=1,1,0)+IF(VALUE($F42)=1,1,0)+IF(VALUE($G42)=1,1,0)</f>
        <v>0</v>
      </c>
      <c r="CI42" s="74">
        <f t="shared" ref="CI42:CI48" si="170">IF(VALUE($D42)=2,1,0)+IF(VALUE($E42)=2,1,0)+IF(VALUE($F42)=2,1,0)+IF(VALUE($G42)=2,1,0)</f>
        <v>0</v>
      </c>
      <c r="CJ42" s="74">
        <f t="shared" ref="CJ42:CJ48" si="171">IF(VALUE($D42)=3,1,0)+IF(VALUE($E42)=3,1,0)+IF(VALUE($F42)=3,1,0)+IF(VALUE($G42)=3,1,0)</f>
        <v>0</v>
      </c>
      <c r="CK42" s="74">
        <f t="shared" ref="CK42:CK48" si="172">IF(VALUE($D42)=4,1,0)+IF(VALUE($E42)=4,1,0)+IF(VALUE($F42)=4,1,0)+IF(VALUE($G42)=4,1,0)</f>
        <v>0</v>
      </c>
      <c r="CL42" s="74">
        <f t="shared" ref="CL42:CL48" si="173">IF(VALUE($D42)=5,1,0)+IF(VALUE($E42)=5,1,0)+IF(VALUE($F42)=5,1,0)+IF(VALUE($G42)=5,1,0)</f>
        <v>0</v>
      </c>
      <c r="CM42" s="74">
        <f t="shared" ref="CM42:CM48" si="174">IF(VALUE($D42)=6,1,0)+IF(VALUE($E42)=6,1,0)+IF(VALUE($F42)=6,1,0)+IF(VALUE($G42)=6,1,0)</f>
        <v>0</v>
      </c>
      <c r="CN42" s="74">
        <f t="shared" ref="CN42:CN48" si="175">IF(VALUE($D42)=7,1,0)+IF(VALUE($E42)=7,1,0)+IF(VALUE($F42)=7,1,0)+IF(VALUE($G42)=7,1,0)</f>
        <v>0</v>
      </c>
      <c r="CO42" s="74">
        <f t="shared" ref="CO42:CO48" si="176">IF(VALUE($D42)=8,1,0)+IF(VALUE($E42)=8,1,0)+IF(VALUE($F42)=8,1,0)+IF(VALUE($G42)=8,1,0)</f>
        <v>0</v>
      </c>
      <c r="CP42" s="84">
        <f t="shared" ref="CP42:CP48" si="177">SUM(CH42:CO42)</f>
        <v>0</v>
      </c>
      <c r="CQ42" s="74">
        <f t="shared" ref="CQ42:CQ48" si="178">IF(MID(H42,1,1)="1",1,0)+IF(MID(I42,1,1)="1",1,0)+IF(MID(J42,1,1)="1",1,0)+IF(MID(K42,1,1)="1",1,0)+IF(MID(L42,1,1)="1",1,0)+IF(MID(M42,1,1)="1",1,0)+IF(MID(N42,1,1)="1",1,0)</f>
        <v>0</v>
      </c>
      <c r="CR42" s="74">
        <f t="shared" ref="CR42:CR48" si="179">IF(MID(H42,1,1)="2",1,0)+IF(MID(I42,1,1)="2",1,0)+IF(MID(J42,1,1)="2",1,0)+IF(MID(K42,1,1)="2",1,0)+IF(MID(L42,1,1)="2",1,0)+IF(MID(M42,1,1)="2",1,0)+IF(MID(N42,1,1)="2",1,0)</f>
        <v>0</v>
      </c>
      <c r="CS42" s="75">
        <f t="shared" ref="CS42:CS48" si="180">IF(MID(H42,1,1)="3",1,0)+IF(MID(I42,1,1)="3",1,0)+IF(MID(J42,1,1)="3",1,0)+IF(MID(K42,1,1)="3",1,0)+IF(MID(L42,1,1)="3",1,0)+IF(MID(M42,1,1)="3",1,0)+IF(MID(N42,1,1)="3",1,0)</f>
        <v>0</v>
      </c>
      <c r="CT42" s="74">
        <f t="shared" ref="CT42:CT48" si="181">IF(MID(H42,1,1)="4",1,0)+IF(MID(I42,1,1)="4",1,0)+IF(MID(J42,1,1)="4",1,0)+IF(MID(K42,1,1)="4",1,0)+IF(MID(L42,1,1)="4",1,0)+IF(MID(M42,1,1)="4",1,0)+IF(MID(N42,1,1)="4",1,0)</f>
        <v>0</v>
      </c>
      <c r="CU42" s="74">
        <f t="shared" ref="CU42:CU48" si="182">IF(MID(H42,1,1)="5",1,0)+IF(MID(I42,1,1)="5",1,0)+IF(MID(J42,1,1)="5",1,0)+IF(MID(K42,1,1)="5",1,0)+IF(MID(L42,1,1)="5",1,0)+IF(MID(M42,1,1)="5",1,0)+IF(MID(N42,1,1)="5",1,0)</f>
        <v>0</v>
      </c>
      <c r="CV42" s="74">
        <f t="shared" ref="CV42:CV48" si="183">IF(MID(H42,1,1)="6",1,0)+IF(MID(I42,1,1)="6",1,0)+IF(MID(J42,1,1)="6",1,0)+IF(MID(K42,1,1)="6",1,0)+IF(MID(L42,1,1)="6",1,0)+IF(MID(M42,1,1)="6",1,0)+IF(MID(N42,1,1)="6",1,0)</f>
        <v>0</v>
      </c>
      <c r="CW42" s="74">
        <f t="shared" ref="CW42:CW48" si="184">IF(MID(H42,1,1)="7",1,0)+IF(MID(I42,1,1)="7",1,0)+IF(MID(J42,1,1)="7",1,0)+IF(MID(K42,1,1)="7",1,0)+IF(MID(L42,1,1)="7",1,0)+IF(MID(M42,1,1)="7",1,0)+IF(MID(N42,1,1)="7",1,0)</f>
        <v>0</v>
      </c>
      <c r="CX42" s="74">
        <f t="shared" ref="CX42:CX48" si="185">IF(MID(H42,1,1)="8",1,0)+IF(MID(I42,1,1)="8",1,0)+IF(MID(J42,1,1)="8",1,0)+IF(MID(K42,1,1)="8",1,0)+IF(MID(L42,1,1)="8",1,0)+IF(MID(M42,1,1)="8",1,0)+IF(MID(N42,1,1)="8",1,0)</f>
        <v>0</v>
      </c>
      <c r="CY42" s="83">
        <f t="shared" ref="CY42:CY48" si="186">SUM(CQ42:CX42)</f>
        <v>0</v>
      </c>
      <c r="CZ42" s="2"/>
      <c r="DA42" s="2"/>
      <c r="DB42" s="2"/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</row>
    <row r="43" spans="1:150" s="19" customFormat="1" x14ac:dyDescent="0.2">
      <c r="A43" s="482" t="str">
        <f>'ПЛАН НАВЧАЛЬНОГО ПРОЦЕСУ ДЕННА'!A43</f>
        <v>1.4.2</v>
      </c>
      <c r="B43" s="392">
        <f>'ПЛАН НАВЧАЛЬНОГО ПРОЦЕСУ ДЕННА'!B43</f>
        <v>0</v>
      </c>
      <c r="C43" s="393">
        <f>'ПЛАН НАВЧАЛЬНОГО ПРОЦЕСУ ДЕННА'!C43</f>
        <v>0</v>
      </c>
      <c r="D43" s="273">
        <f>'ПЛАН НАВЧАЛЬНОГО ПРОЦЕСУ ДЕННА'!D43</f>
        <v>0</v>
      </c>
      <c r="E43" s="274">
        <f>'ПЛАН НАВЧАЛЬНОГО ПРОЦЕСУ ДЕННА'!E43</f>
        <v>0</v>
      </c>
      <c r="F43" s="274">
        <f>'ПЛАН НАВЧАЛЬНОГО ПРОЦЕСУ ДЕННА'!F43</f>
        <v>0</v>
      </c>
      <c r="G43" s="275">
        <f>'ПЛАН НАВЧАЛЬНОГО ПРОЦЕСУ ДЕННА'!G43</f>
        <v>0</v>
      </c>
      <c r="H43" s="273">
        <f>'ПЛАН НАВЧАЛЬНОГО ПРОЦЕСУ ДЕННА'!H43</f>
        <v>0</v>
      </c>
      <c r="I43" s="274">
        <f>'ПЛАН НАВЧАЛЬНОГО ПРОЦЕСУ ДЕННА'!I43</f>
        <v>0</v>
      </c>
      <c r="J43" s="274">
        <f>'ПЛАН НАВЧАЛЬНОГО ПРОЦЕСУ ДЕННА'!J43</f>
        <v>0</v>
      </c>
      <c r="K43" s="274">
        <f>'ПЛАН НАВЧАЛЬНОГО ПРОЦЕСУ ДЕННА'!K43</f>
        <v>0</v>
      </c>
      <c r="L43" s="274">
        <f>'ПЛАН НАВЧАЛЬНОГО ПРОЦЕСУ ДЕННА'!L43</f>
        <v>0</v>
      </c>
      <c r="M43" s="274">
        <f>'ПЛАН НАВЧАЛЬНОГО ПРОЦЕСУ ДЕННА'!M43</f>
        <v>0</v>
      </c>
      <c r="N43" s="274">
        <f>'ПЛАН НАВЧАЛЬНОГО ПРОЦЕСУ ДЕННА'!N43</f>
        <v>0</v>
      </c>
      <c r="O43" s="253">
        <f>'ПЛАН НАВЧАЛЬНОГО ПРОЦЕСУ ДЕННА'!O43</f>
        <v>0</v>
      </c>
      <c r="P43" s="253">
        <f>'ПЛАН НАВЧАЛЬНОГО ПРОЦЕСУ ДЕННА'!P43</f>
        <v>0</v>
      </c>
      <c r="Q43" s="273">
        <f>'ПЛАН НАВЧАЛЬНОГО ПРОЦЕСУ ДЕННА'!Q43</f>
        <v>0</v>
      </c>
      <c r="R43" s="274">
        <f>'ПЛАН НАВЧАЛЬНОГО ПРОЦЕСУ ДЕННА'!R43</f>
        <v>0</v>
      </c>
      <c r="S43" s="274">
        <f>'ПЛАН НАВЧАЛЬНОГО ПРОЦЕСУ ДЕННА'!S43</f>
        <v>0</v>
      </c>
      <c r="T43" s="274">
        <f>'ПЛАН НАВЧАЛЬНОГО ПРОЦЕСУ ДЕННА'!T43</f>
        <v>0</v>
      </c>
      <c r="U43" s="274">
        <f>'ПЛАН НАВЧАЛЬНОГО ПРОЦЕСУ ДЕННА'!U43</f>
        <v>0</v>
      </c>
      <c r="V43" s="274">
        <f>'ПЛАН НАВЧАЛЬНОГО ПРОЦЕСУ ДЕННА'!V43</f>
        <v>0</v>
      </c>
      <c r="W43" s="274">
        <f>'ПЛАН НАВЧАЛЬНОГО ПРОЦЕСУ ДЕННА'!W43</f>
        <v>0</v>
      </c>
      <c r="X43" s="276">
        <f>'ПЛАН НАВЧАЛЬНОГО ПРОЦЕСУ ДЕННА'!X43</f>
        <v>0</v>
      </c>
      <c r="Y43" s="142">
        <f t="shared" si="147"/>
        <v>0</v>
      </c>
      <c r="Z43" s="9">
        <f t="shared" si="148"/>
        <v>0</v>
      </c>
      <c r="AA43" s="9">
        <f t="shared" si="149"/>
        <v>0</v>
      </c>
      <c r="AB43" s="9">
        <f t="shared" si="150"/>
        <v>0</v>
      </c>
      <c r="AC43" s="9">
        <f t="shared" si="151"/>
        <v>0</v>
      </c>
      <c r="AD43" s="331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31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31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69">
        <f t="shared" ref="AG43:AG47" si="187">BL43</f>
        <v>0</v>
      </c>
      <c r="AH43" s="331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31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31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69">
        <f>BM43</f>
        <v>0</v>
      </c>
      <c r="AL43" s="331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31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31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69">
        <f>BN43</f>
        <v>0</v>
      </c>
      <c r="AP43" s="331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31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31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69">
        <f>BO43</f>
        <v>0</v>
      </c>
      <c r="AT43" s="277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277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277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69">
        <f t="shared" si="152"/>
        <v>0</v>
      </c>
      <c r="AX43" s="277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277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277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69">
        <f t="shared" si="153"/>
        <v>0</v>
      </c>
      <c r="BB43" s="277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277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277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69">
        <f t="shared" si="154"/>
        <v>0</v>
      </c>
      <c r="BF43" s="277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277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277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69">
        <f t="shared" si="155"/>
        <v>0</v>
      </c>
      <c r="BJ43" s="63">
        <f t="shared" si="156"/>
        <v>0</v>
      </c>
      <c r="BL43" s="14">
        <f t="shared" si="157"/>
        <v>0</v>
      </c>
      <c r="BM43" s="14">
        <f t="shared" si="157"/>
        <v>0</v>
      </c>
      <c r="BN43" s="14">
        <f t="shared" si="157"/>
        <v>0</v>
      </c>
      <c r="BO43" s="14">
        <f t="shared" si="157"/>
        <v>0</v>
      </c>
      <c r="BP43" s="14">
        <f t="shared" si="157"/>
        <v>0</v>
      </c>
      <c r="BQ43" s="14">
        <f t="shared" si="157"/>
        <v>0</v>
      </c>
      <c r="BR43" s="14">
        <f t="shared" si="157"/>
        <v>0</v>
      </c>
      <c r="BS43" s="14">
        <f t="shared" si="157"/>
        <v>0</v>
      </c>
      <c r="BT43" s="90">
        <f t="shared" si="158"/>
        <v>0</v>
      </c>
      <c r="BU43" s="2"/>
      <c r="BV43" s="2"/>
      <c r="BW43" s="14">
        <f t="shared" si="159"/>
        <v>0</v>
      </c>
      <c r="BX43" s="14">
        <f t="shared" si="160"/>
        <v>0</v>
      </c>
      <c r="BY43" s="14">
        <f t="shared" si="161"/>
        <v>0</v>
      </c>
      <c r="BZ43" s="14">
        <f t="shared" si="162"/>
        <v>0</v>
      </c>
      <c r="CA43" s="14">
        <f t="shared" si="163"/>
        <v>0</v>
      </c>
      <c r="CB43" s="14">
        <f t="shared" si="164"/>
        <v>0</v>
      </c>
      <c r="CC43" s="14">
        <f t="shared" si="165"/>
        <v>0</v>
      </c>
      <c r="CD43" s="14">
        <f t="shared" si="166"/>
        <v>0</v>
      </c>
      <c r="CE43" s="201">
        <f t="shared" si="167"/>
        <v>0</v>
      </c>
      <c r="CF43" s="217">
        <f t="shared" si="168"/>
        <v>0</v>
      </c>
      <c r="CG43" s="2"/>
      <c r="CH43" s="74">
        <f t="shared" si="169"/>
        <v>0</v>
      </c>
      <c r="CI43" s="74">
        <f t="shared" si="170"/>
        <v>0</v>
      </c>
      <c r="CJ43" s="74">
        <f t="shared" si="171"/>
        <v>0</v>
      </c>
      <c r="CK43" s="74">
        <f t="shared" si="172"/>
        <v>0</v>
      </c>
      <c r="CL43" s="74">
        <f t="shared" si="173"/>
        <v>0</v>
      </c>
      <c r="CM43" s="74">
        <f t="shared" si="174"/>
        <v>0</v>
      </c>
      <c r="CN43" s="74">
        <f t="shared" si="175"/>
        <v>0</v>
      </c>
      <c r="CO43" s="74">
        <f t="shared" si="176"/>
        <v>0</v>
      </c>
      <c r="CP43" s="84">
        <f t="shared" si="177"/>
        <v>0</v>
      </c>
      <c r="CQ43" s="74">
        <f t="shared" si="178"/>
        <v>0</v>
      </c>
      <c r="CR43" s="74">
        <f t="shared" si="179"/>
        <v>0</v>
      </c>
      <c r="CS43" s="75">
        <f t="shared" si="180"/>
        <v>0</v>
      </c>
      <c r="CT43" s="74">
        <f t="shared" si="181"/>
        <v>0</v>
      </c>
      <c r="CU43" s="74">
        <f t="shared" si="182"/>
        <v>0</v>
      </c>
      <c r="CV43" s="74">
        <f t="shared" si="183"/>
        <v>0</v>
      </c>
      <c r="CW43" s="74">
        <f t="shared" si="184"/>
        <v>0</v>
      </c>
      <c r="CX43" s="74">
        <f t="shared" si="185"/>
        <v>0</v>
      </c>
      <c r="CY43" s="83">
        <f t="shared" si="186"/>
        <v>0</v>
      </c>
      <c r="CZ43" s="2"/>
      <c r="DA43" s="2"/>
      <c r="DB43" s="2"/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</row>
    <row r="44" spans="1:150" s="19" customFormat="1" x14ac:dyDescent="0.2">
      <c r="A44" s="482" t="str">
        <f>'ПЛАН НАВЧАЛЬНОГО ПРОЦЕСУ ДЕННА'!A44</f>
        <v>1.4.3</v>
      </c>
      <c r="B44" s="392">
        <f>'ПЛАН НАВЧАЛЬНОГО ПРОЦЕСУ ДЕННА'!B44</f>
        <v>0</v>
      </c>
      <c r="C44" s="393">
        <f>'ПЛАН НАВЧАЛЬНОГО ПРОЦЕСУ ДЕННА'!C44</f>
        <v>0</v>
      </c>
      <c r="D44" s="273">
        <f>'ПЛАН НАВЧАЛЬНОГО ПРОЦЕСУ ДЕННА'!D44</f>
        <v>0</v>
      </c>
      <c r="E44" s="274">
        <f>'ПЛАН НАВЧАЛЬНОГО ПРОЦЕСУ ДЕННА'!E44</f>
        <v>0</v>
      </c>
      <c r="F44" s="274">
        <f>'ПЛАН НАВЧАЛЬНОГО ПРОЦЕСУ ДЕННА'!F44</f>
        <v>0</v>
      </c>
      <c r="G44" s="275">
        <f>'ПЛАН НАВЧАЛЬНОГО ПРОЦЕСУ ДЕННА'!G44</f>
        <v>0</v>
      </c>
      <c r="H44" s="273">
        <f>'ПЛАН НАВЧАЛЬНОГО ПРОЦЕСУ ДЕННА'!H44</f>
        <v>0</v>
      </c>
      <c r="I44" s="274">
        <f>'ПЛАН НАВЧАЛЬНОГО ПРОЦЕСУ ДЕННА'!I44</f>
        <v>0</v>
      </c>
      <c r="J44" s="274">
        <f>'ПЛАН НАВЧАЛЬНОГО ПРОЦЕСУ ДЕННА'!J44</f>
        <v>0</v>
      </c>
      <c r="K44" s="274">
        <f>'ПЛАН НАВЧАЛЬНОГО ПРОЦЕСУ ДЕННА'!K44</f>
        <v>0</v>
      </c>
      <c r="L44" s="274">
        <f>'ПЛАН НАВЧАЛЬНОГО ПРОЦЕСУ ДЕННА'!L44</f>
        <v>0</v>
      </c>
      <c r="M44" s="274">
        <f>'ПЛАН НАВЧАЛЬНОГО ПРОЦЕСУ ДЕННА'!M44</f>
        <v>0</v>
      </c>
      <c r="N44" s="274">
        <f>'ПЛАН НАВЧАЛЬНОГО ПРОЦЕСУ ДЕННА'!N44</f>
        <v>0</v>
      </c>
      <c r="O44" s="253">
        <f>'ПЛАН НАВЧАЛЬНОГО ПРОЦЕСУ ДЕННА'!O44</f>
        <v>0</v>
      </c>
      <c r="P44" s="253">
        <f>'ПЛАН НАВЧАЛЬНОГО ПРОЦЕСУ ДЕННА'!P44</f>
        <v>0</v>
      </c>
      <c r="Q44" s="273">
        <f>'ПЛАН НАВЧАЛЬНОГО ПРОЦЕСУ ДЕННА'!Q44</f>
        <v>0</v>
      </c>
      <c r="R44" s="274">
        <f>'ПЛАН НАВЧАЛЬНОГО ПРОЦЕСУ ДЕННА'!R44</f>
        <v>0</v>
      </c>
      <c r="S44" s="274">
        <f>'ПЛАН НАВЧАЛЬНОГО ПРОЦЕСУ ДЕННА'!S44</f>
        <v>0</v>
      </c>
      <c r="T44" s="274">
        <f>'ПЛАН НАВЧАЛЬНОГО ПРОЦЕСУ ДЕННА'!T44</f>
        <v>0</v>
      </c>
      <c r="U44" s="274">
        <f>'ПЛАН НАВЧАЛЬНОГО ПРОЦЕСУ ДЕННА'!U44</f>
        <v>0</v>
      </c>
      <c r="V44" s="274">
        <f>'ПЛАН НАВЧАЛЬНОГО ПРОЦЕСУ ДЕННА'!V44</f>
        <v>0</v>
      </c>
      <c r="W44" s="274">
        <f>'ПЛАН НАВЧАЛЬНОГО ПРОЦЕСУ ДЕННА'!W44</f>
        <v>0</v>
      </c>
      <c r="X44" s="276">
        <f>'ПЛАН НАВЧАЛЬНОГО ПРОЦЕСУ ДЕННА'!X44</f>
        <v>0</v>
      </c>
      <c r="Y44" s="142">
        <f t="shared" si="147"/>
        <v>0</v>
      </c>
      <c r="Z44" s="9">
        <f t="shared" si="148"/>
        <v>0</v>
      </c>
      <c r="AA44" s="9">
        <f t="shared" si="149"/>
        <v>0</v>
      </c>
      <c r="AB44" s="9">
        <f t="shared" si="150"/>
        <v>0</v>
      </c>
      <c r="AC44" s="9">
        <f t="shared" si="151"/>
        <v>0</v>
      </c>
      <c r="AD44" s="331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31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31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69">
        <f t="shared" si="187"/>
        <v>0</v>
      </c>
      <c r="AH44" s="331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31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31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69">
        <f>BM44</f>
        <v>0</v>
      </c>
      <c r="AL44" s="331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31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31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69">
        <f>BN44</f>
        <v>0</v>
      </c>
      <c r="AP44" s="331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31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31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69">
        <f>BO44</f>
        <v>0</v>
      </c>
      <c r="AT44" s="277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277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277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69">
        <f t="shared" si="152"/>
        <v>0</v>
      </c>
      <c r="AX44" s="277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277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277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69">
        <f t="shared" si="153"/>
        <v>0</v>
      </c>
      <c r="BB44" s="277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277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277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69">
        <f t="shared" si="154"/>
        <v>0</v>
      </c>
      <c r="BF44" s="277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277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277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69">
        <f t="shared" si="155"/>
        <v>0</v>
      </c>
      <c r="BJ44" s="63">
        <f t="shared" si="156"/>
        <v>0</v>
      </c>
      <c r="BL44" s="14">
        <f t="shared" si="157"/>
        <v>0</v>
      </c>
      <c r="BM44" s="14">
        <f t="shared" si="157"/>
        <v>0</v>
      </c>
      <c r="BN44" s="14">
        <f t="shared" si="157"/>
        <v>0</v>
      </c>
      <c r="BO44" s="14">
        <f t="shared" si="157"/>
        <v>0</v>
      </c>
      <c r="BP44" s="14">
        <f t="shared" si="157"/>
        <v>0</v>
      </c>
      <c r="BQ44" s="14">
        <f t="shared" si="157"/>
        <v>0</v>
      </c>
      <c r="BR44" s="14">
        <f t="shared" si="157"/>
        <v>0</v>
      </c>
      <c r="BS44" s="14">
        <f t="shared" si="157"/>
        <v>0</v>
      </c>
      <c r="BT44" s="90">
        <f t="shared" si="158"/>
        <v>0</v>
      </c>
      <c r="BU44" s="2"/>
      <c r="BV44" s="2"/>
      <c r="BW44" s="14">
        <f t="shared" si="159"/>
        <v>0</v>
      </c>
      <c r="BX44" s="14">
        <f t="shared" si="160"/>
        <v>0</v>
      </c>
      <c r="BY44" s="14">
        <f t="shared" si="161"/>
        <v>0</v>
      </c>
      <c r="BZ44" s="14">
        <f t="shared" si="162"/>
        <v>0</v>
      </c>
      <c r="CA44" s="14">
        <f t="shared" si="163"/>
        <v>0</v>
      </c>
      <c r="CB44" s="14">
        <f t="shared" si="164"/>
        <v>0</v>
      </c>
      <c r="CC44" s="14">
        <f t="shared" si="165"/>
        <v>0</v>
      </c>
      <c r="CD44" s="14">
        <f t="shared" si="166"/>
        <v>0</v>
      </c>
      <c r="CE44" s="201">
        <f t="shared" si="167"/>
        <v>0</v>
      </c>
      <c r="CF44" s="217">
        <f t="shared" si="168"/>
        <v>0</v>
      </c>
      <c r="CG44" s="2"/>
      <c r="CH44" s="74">
        <f t="shared" si="169"/>
        <v>0</v>
      </c>
      <c r="CI44" s="74">
        <f t="shared" si="170"/>
        <v>0</v>
      </c>
      <c r="CJ44" s="74">
        <f t="shared" si="171"/>
        <v>0</v>
      </c>
      <c r="CK44" s="74">
        <f t="shared" si="172"/>
        <v>0</v>
      </c>
      <c r="CL44" s="74">
        <f t="shared" si="173"/>
        <v>0</v>
      </c>
      <c r="CM44" s="74">
        <f t="shared" si="174"/>
        <v>0</v>
      </c>
      <c r="CN44" s="74">
        <f t="shared" si="175"/>
        <v>0</v>
      </c>
      <c r="CO44" s="74">
        <f t="shared" si="176"/>
        <v>0</v>
      </c>
      <c r="CP44" s="84">
        <f t="shared" si="177"/>
        <v>0</v>
      </c>
      <c r="CQ44" s="74">
        <f t="shared" si="178"/>
        <v>0</v>
      </c>
      <c r="CR44" s="74">
        <f t="shared" si="179"/>
        <v>0</v>
      </c>
      <c r="CS44" s="75">
        <f t="shared" si="180"/>
        <v>0</v>
      </c>
      <c r="CT44" s="74">
        <f t="shared" si="181"/>
        <v>0</v>
      </c>
      <c r="CU44" s="74">
        <f t="shared" si="182"/>
        <v>0</v>
      </c>
      <c r="CV44" s="74">
        <f t="shared" si="183"/>
        <v>0</v>
      </c>
      <c r="CW44" s="74">
        <f t="shared" si="184"/>
        <v>0</v>
      </c>
      <c r="CX44" s="74">
        <f t="shared" si="185"/>
        <v>0</v>
      </c>
      <c r="CY44" s="83">
        <f t="shared" si="186"/>
        <v>0</v>
      </c>
      <c r="CZ44" s="2"/>
      <c r="DA44" s="2"/>
      <c r="DB44" s="2"/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</row>
    <row r="45" spans="1:150" s="19" customFormat="1" x14ac:dyDescent="0.2">
      <c r="A45" s="484" t="str">
        <f>'ПЛАН НАВЧАЛЬНОГО ПРОЦЕСУ ДЕННА'!A45</f>
        <v>1.4.4</v>
      </c>
      <c r="B45" s="392">
        <f>'ПЛАН НАВЧАЛЬНОГО ПРОЦЕСУ ДЕННА'!B45</f>
        <v>0</v>
      </c>
      <c r="C45" s="393">
        <f>'ПЛАН НАВЧАЛЬНОГО ПРОЦЕСУ ДЕННА'!C45</f>
        <v>0</v>
      </c>
      <c r="D45" s="273">
        <f>'ПЛАН НАВЧАЛЬНОГО ПРОЦЕСУ ДЕННА'!D45</f>
        <v>0</v>
      </c>
      <c r="E45" s="274">
        <f>'ПЛАН НАВЧАЛЬНОГО ПРОЦЕСУ ДЕННА'!E45</f>
        <v>0</v>
      </c>
      <c r="F45" s="274">
        <f>'ПЛАН НАВЧАЛЬНОГО ПРОЦЕСУ ДЕННА'!F45</f>
        <v>0</v>
      </c>
      <c r="G45" s="275">
        <f>'ПЛАН НАВЧАЛЬНОГО ПРОЦЕСУ ДЕННА'!G45</f>
        <v>0</v>
      </c>
      <c r="H45" s="273">
        <f>'ПЛАН НАВЧАЛЬНОГО ПРОЦЕСУ ДЕННА'!H45</f>
        <v>0</v>
      </c>
      <c r="I45" s="274">
        <f>'ПЛАН НАВЧАЛЬНОГО ПРОЦЕСУ ДЕННА'!I45</f>
        <v>0</v>
      </c>
      <c r="J45" s="274">
        <f>'ПЛАН НАВЧАЛЬНОГО ПРОЦЕСУ ДЕННА'!J45</f>
        <v>0</v>
      </c>
      <c r="K45" s="274">
        <f>'ПЛАН НАВЧАЛЬНОГО ПРОЦЕСУ ДЕННА'!K45</f>
        <v>0</v>
      </c>
      <c r="L45" s="274">
        <f>'ПЛАН НАВЧАЛЬНОГО ПРОЦЕСУ ДЕННА'!L45</f>
        <v>0</v>
      </c>
      <c r="M45" s="274">
        <f>'ПЛАН НАВЧАЛЬНОГО ПРОЦЕСУ ДЕННА'!M45</f>
        <v>0</v>
      </c>
      <c r="N45" s="274">
        <f>'ПЛАН НАВЧАЛЬНОГО ПРОЦЕСУ ДЕННА'!N45</f>
        <v>0</v>
      </c>
      <c r="O45" s="253">
        <f>'ПЛАН НАВЧАЛЬНОГО ПРОЦЕСУ ДЕННА'!O45</f>
        <v>0</v>
      </c>
      <c r="P45" s="253">
        <f>'ПЛАН НАВЧАЛЬНОГО ПРОЦЕСУ ДЕННА'!P45</f>
        <v>0</v>
      </c>
      <c r="Q45" s="273">
        <f>'ПЛАН НАВЧАЛЬНОГО ПРОЦЕСУ ДЕННА'!Q45</f>
        <v>0</v>
      </c>
      <c r="R45" s="274">
        <f>'ПЛАН НАВЧАЛЬНОГО ПРОЦЕСУ ДЕННА'!R45</f>
        <v>0</v>
      </c>
      <c r="S45" s="274">
        <f>'ПЛАН НАВЧАЛЬНОГО ПРОЦЕСУ ДЕННА'!S45</f>
        <v>0</v>
      </c>
      <c r="T45" s="274">
        <f>'ПЛАН НАВЧАЛЬНОГО ПРОЦЕСУ ДЕННА'!T45</f>
        <v>0</v>
      </c>
      <c r="U45" s="274">
        <f>'ПЛАН НАВЧАЛЬНОГО ПРОЦЕСУ ДЕННА'!U45</f>
        <v>0</v>
      </c>
      <c r="V45" s="274">
        <f>'ПЛАН НАВЧАЛЬНОГО ПРОЦЕСУ ДЕННА'!V45</f>
        <v>0</v>
      </c>
      <c r="W45" s="274">
        <f>'ПЛАН НАВЧАЛЬНОГО ПРОЦЕСУ ДЕННА'!W45</f>
        <v>0</v>
      </c>
      <c r="X45" s="276">
        <f>'ПЛАН НАВЧАЛЬНОГО ПРОЦЕСУ ДЕННА'!X45</f>
        <v>0</v>
      </c>
      <c r="Y45" s="142">
        <f t="shared" si="147"/>
        <v>0</v>
      </c>
      <c r="Z45" s="9">
        <f t="shared" ref="Z45:Z46" si="188">AD45*$BL$5+AH45*$BM$5+AL45*$BN$5+AP45*$BO$5+AT45*$BP$5+AX45*$BQ$5+BB45*$BR$5+BF45*$BS$5</f>
        <v>0</v>
      </c>
      <c r="AA45" s="9">
        <f t="shared" ref="AA45:AA46" si="189">AE45*$BL$5+AI45*$BM$5+AM45*$BN$5+AQ45*$BO$5+AU45*$BP$5+AY45*$BQ$5+BC45*$BR$5+BG45*$BS$5</f>
        <v>0</v>
      </c>
      <c r="AB45" s="9">
        <f t="shared" ref="AB45:AB46" si="190">AF45*$BL$5+AJ45*$BM$5+AN45*$BN$5+AR45*$BO$5+AV45*$BP$5+AZ45*$BQ$5+BD45*$BR$5+BH45*$BS$5</f>
        <v>0</v>
      </c>
      <c r="AC45" s="9">
        <f t="shared" ref="AC45:AC46" si="191">X45-Z45</f>
        <v>0</v>
      </c>
      <c r="AD45" s="331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31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31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69">
        <f t="shared" si="187"/>
        <v>0</v>
      </c>
      <c r="AH45" s="331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31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31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69">
        <f>BM45</f>
        <v>0</v>
      </c>
      <c r="AL45" s="331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31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31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69">
        <f>BN45</f>
        <v>0</v>
      </c>
      <c r="AP45" s="331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31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31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69">
        <f>BO45</f>
        <v>0</v>
      </c>
      <c r="AT45" s="277"/>
      <c r="AU45" s="277"/>
      <c r="AV45" s="277"/>
      <c r="AW45" s="69"/>
      <c r="AX45" s="277"/>
      <c r="AY45" s="277"/>
      <c r="AZ45" s="277"/>
      <c r="BA45" s="69"/>
      <c r="BB45" s="277"/>
      <c r="BC45" s="277"/>
      <c r="BD45" s="277"/>
      <c r="BE45" s="69"/>
      <c r="BF45" s="277"/>
      <c r="BG45" s="277"/>
      <c r="BH45" s="277"/>
      <c r="BI45" s="69"/>
      <c r="BJ45" s="63"/>
      <c r="BL45" s="14">
        <f t="shared" si="157"/>
        <v>0</v>
      </c>
      <c r="BM45" s="14">
        <f t="shared" si="157"/>
        <v>0</v>
      </c>
      <c r="BN45" s="14">
        <f t="shared" si="157"/>
        <v>0</v>
      </c>
      <c r="BO45" s="14">
        <f t="shared" si="157"/>
        <v>0</v>
      </c>
      <c r="BP45" s="14">
        <f t="shared" si="157"/>
        <v>0</v>
      </c>
      <c r="BQ45" s="14">
        <f t="shared" si="157"/>
        <v>0</v>
      </c>
      <c r="BR45" s="14">
        <f t="shared" si="157"/>
        <v>0</v>
      </c>
      <c r="BS45" s="14">
        <f t="shared" si="157"/>
        <v>0</v>
      </c>
      <c r="BT45" s="90">
        <f t="shared" si="158"/>
        <v>0</v>
      </c>
      <c r="BU45" s="2"/>
      <c r="BV45" s="2"/>
      <c r="BW45" s="14">
        <f t="shared" si="159"/>
        <v>0</v>
      </c>
      <c r="BX45" s="14">
        <f t="shared" si="160"/>
        <v>0</v>
      </c>
      <c r="BY45" s="14">
        <f t="shared" si="161"/>
        <v>0</v>
      </c>
      <c r="BZ45" s="14">
        <f t="shared" si="162"/>
        <v>0</v>
      </c>
      <c r="CA45" s="14">
        <f t="shared" si="163"/>
        <v>0</v>
      </c>
      <c r="CB45" s="14">
        <f t="shared" si="164"/>
        <v>0</v>
      </c>
      <c r="CC45" s="14">
        <f t="shared" si="165"/>
        <v>0</v>
      </c>
      <c r="CD45" s="14">
        <f t="shared" si="166"/>
        <v>0</v>
      </c>
      <c r="CE45" s="201">
        <f t="shared" si="167"/>
        <v>0</v>
      </c>
      <c r="CF45" s="217">
        <f t="shared" si="168"/>
        <v>0</v>
      </c>
      <c r="CG45" s="2"/>
      <c r="CH45" s="74">
        <f t="shared" si="169"/>
        <v>0</v>
      </c>
      <c r="CI45" s="74">
        <f t="shared" si="170"/>
        <v>0</v>
      </c>
      <c r="CJ45" s="74">
        <f t="shared" si="171"/>
        <v>0</v>
      </c>
      <c r="CK45" s="74">
        <f t="shared" si="172"/>
        <v>0</v>
      </c>
      <c r="CL45" s="74">
        <f t="shared" si="173"/>
        <v>0</v>
      </c>
      <c r="CM45" s="74">
        <f t="shared" si="174"/>
        <v>0</v>
      </c>
      <c r="CN45" s="74">
        <f t="shared" si="175"/>
        <v>0</v>
      </c>
      <c r="CO45" s="74">
        <f t="shared" si="176"/>
        <v>0</v>
      </c>
      <c r="CP45" s="84">
        <f t="shared" ref="CP45:CP47" si="192">SUM(CH45:CO45)</f>
        <v>0</v>
      </c>
      <c r="CQ45" s="74">
        <f t="shared" si="178"/>
        <v>0</v>
      </c>
      <c r="CR45" s="74">
        <f t="shared" si="179"/>
        <v>0</v>
      </c>
      <c r="CS45" s="75">
        <f t="shared" si="180"/>
        <v>0</v>
      </c>
      <c r="CT45" s="74">
        <f t="shared" si="181"/>
        <v>0</v>
      </c>
      <c r="CU45" s="74">
        <f t="shared" si="182"/>
        <v>0</v>
      </c>
      <c r="CV45" s="74">
        <f t="shared" si="183"/>
        <v>0</v>
      </c>
      <c r="CW45" s="74">
        <f t="shared" si="184"/>
        <v>0</v>
      </c>
      <c r="CX45" s="74">
        <f t="shared" si="185"/>
        <v>0</v>
      </c>
      <c r="CY45" s="83">
        <f t="shared" si="186"/>
        <v>0</v>
      </c>
      <c r="CZ45" s="2"/>
      <c r="DA45" s="2"/>
      <c r="DB45" s="2"/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</row>
    <row r="46" spans="1:150" s="19" customFormat="1" x14ac:dyDescent="0.2">
      <c r="A46" s="484" t="str">
        <f>'ПЛАН НАВЧАЛЬНОГО ПРОЦЕСУ ДЕННА'!A46</f>
        <v>1.4.5</v>
      </c>
      <c r="B46" s="392">
        <f>'ПЛАН НАВЧАЛЬНОГО ПРОЦЕСУ ДЕННА'!B46</f>
        <v>0</v>
      </c>
      <c r="C46" s="393">
        <f>'ПЛАН НАВЧАЛЬНОГО ПРОЦЕСУ ДЕННА'!C46</f>
        <v>0</v>
      </c>
      <c r="D46" s="273">
        <f>'ПЛАН НАВЧАЛЬНОГО ПРОЦЕСУ ДЕННА'!D46</f>
        <v>0</v>
      </c>
      <c r="E46" s="274">
        <f>'ПЛАН НАВЧАЛЬНОГО ПРОЦЕСУ ДЕННА'!E46</f>
        <v>0</v>
      </c>
      <c r="F46" s="274">
        <f>'ПЛАН НАВЧАЛЬНОГО ПРОЦЕСУ ДЕННА'!F46</f>
        <v>0</v>
      </c>
      <c r="G46" s="275">
        <f>'ПЛАН НАВЧАЛЬНОГО ПРОЦЕСУ ДЕННА'!G46</f>
        <v>0</v>
      </c>
      <c r="H46" s="273">
        <f>'ПЛАН НАВЧАЛЬНОГО ПРОЦЕСУ ДЕННА'!H46</f>
        <v>0</v>
      </c>
      <c r="I46" s="274">
        <f>'ПЛАН НАВЧАЛЬНОГО ПРОЦЕСУ ДЕННА'!I46</f>
        <v>0</v>
      </c>
      <c r="J46" s="274">
        <f>'ПЛАН НАВЧАЛЬНОГО ПРОЦЕСУ ДЕННА'!J46</f>
        <v>0</v>
      </c>
      <c r="K46" s="274">
        <f>'ПЛАН НАВЧАЛЬНОГО ПРОЦЕСУ ДЕННА'!K46</f>
        <v>0</v>
      </c>
      <c r="L46" s="274">
        <f>'ПЛАН НАВЧАЛЬНОГО ПРОЦЕСУ ДЕННА'!L46</f>
        <v>0</v>
      </c>
      <c r="M46" s="274">
        <f>'ПЛАН НАВЧАЛЬНОГО ПРОЦЕСУ ДЕННА'!M46</f>
        <v>0</v>
      </c>
      <c r="N46" s="274">
        <f>'ПЛАН НАВЧАЛЬНОГО ПРОЦЕСУ ДЕННА'!N46</f>
        <v>0</v>
      </c>
      <c r="O46" s="253">
        <f>'ПЛАН НАВЧАЛЬНОГО ПРОЦЕСУ ДЕННА'!O46</f>
        <v>0</v>
      </c>
      <c r="P46" s="253">
        <f>'ПЛАН НАВЧАЛЬНОГО ПРОЦЕСУ ДЕННА'!P46</f>
        <v>0</v>
      </c>
      <c r="Q46" s="273">
        <f>'ПЛАН НАВЧАЛЬНОГО ПРОЦЕСУ ДЕННА'!Q46</f>
        <v>0</v>
      </c>
      <c r="R46" s="274">
        <f>'ПЛАН НАВЧАЛЬНОГО ПРОЦЕСУ ДЕННА'!R46</f>
        <v>0</v>
      </c>
      <c r="S46" s="274">
        <f>'ПЛАН НАВЧАЛЬНОГО ПРОЦЕСУ ДЕННА'!S46</f>
        <v>0</v>
      </c>
      <c r="T46" s="274">
        <f>'ПЛАН НАВЧАЛЬНОГО ПРОЦЕСУ ДЕННА'!T46</f>
        <v>0</v>
      </c>
      <c r="U46" s="274">
        <f>'ПЛАН НАВЧАЛЬНОГО ПРОЦЕСУ ДЕННА'!U46</f>
        <v>0</v>
      </c>
      <c r="V46" s="274">
        <f>'ПЛАН НАВЧАЛЬНОГО ПРОЦЕСУ ДЕННА'!V46</f>
        <v>0</v>
      </c>
      <c r="W46" s="274">
        <f>'ПЛАН НАВЧАЛЬНОГО ПРОЦЕСУ ДЕННА'!W46</f>
        <v>0</v>
      </c>
      <c r="X46" s="276">
        <f>'ПЛАН НАВЧАЛЬНОГО ПРОЦЕСУ ДЕННА'!X46</f>
        <v>0</v>
      </c>
      <c r="Y46" s="142">
        <f t="shared" si="147"/>
        <v>0</v>
      </c>
      <c r="Z46" s="9">
        <f t="shared" si="188"/>
        <v>0</v>
      </c>
      <c r="AA46" s="9">
        <f t="shared" si="189"/>
        <v>0</v>
      </c>
      <c r="AB46" s="9">
        <f t="shared" si="190"/>
        <v>0</v>
      </c>
      <c r="AC46" s="9">
        <f t="shared" si="191"/>
        <v>0</v>
      </c>
      <c r="AD46" s="331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31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31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69">
        <f t="shared" si="187"/>
        <v>0</v>
      </c>
      <c r="AH46" s="331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31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31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69">
        <f t="shared" ref="AK46:AK47" si="193">BM46</f>
        <v>0</v>
      </c>
      <c r="AL46" s="331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31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31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69">
        <f t="shared" ref="AO46:AO47" si="194">BN46</f>
        <v>0</v>
      </c>
      <c r="AP46" s="331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31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31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69">
        <f t="shared" ref="AS46:AS47" si="195">BO46</f>
        <v>0</v>
      </c>
      <c r="AT46" s="277"/>
      <c r="AU46" s="277"/>
      <c r="AV46" s="277"/>
      <c r="AW46" s="69"/>
      <c r="AX46" s="277"/>
      <c r="AY46" s="277"/>
      <c r="AZ46" s="277"/>
      <c r="BA46" s="69"/>
      <c r="BB46" s="277"/>
      <c r="BC46" s="277"/>
      <c r="BD46" s="277"/>
      <c r="BE46" s="69"/>
      <c r="BF46" s="277"/>
      <c r="BG46" s="277"/>
      <c r="BH46" s="277"/>
      <c r="BI46" s="69"/>
      <c r="BJ46" s="63"/>
      <c r="BL46" s="14">
        <f t="shared" si="157"/>
        <v>0</v>
      </c>
      <c r="BM46" s="14">
        <f t="shared" si="157"/>
        <v>0</v>
      </c>
      <c r="BN46" s="14">
        <f t="shared" si="157"/>
        <v>0</v>
      </c>
      <c r="BO46" s="14">
        <f t="shared" si="157"/>
        <v>0</v>
      </c>
      <c r="BP46" s="14">
        <f t="shared" si="157"/>
        <v>0</v>
      </c>
      <c r="BQ46" s="14">
        <f t="shared" si="157"/>
        <v>0</v>
      </c>
      <c r="BR46" s="14">
        <f t="shared" si="157"/>
        <v>0</v>
      </c>
      <c r="BS46" s="14">
        <f t="shared" si="157"/>
        <v>0</v>
      </c>
      <c r="BT46" s="90">
        <f t="shared" si="158"/>
        <v>0</v>
      </c>
      <c r="BU46" s="2"/>
      <c r="BV46" s="2"/>
      <c r="BW46" s="14">
        <f t="shared" si="159"/>
        <v>0</v>
      </c>
      <c r="BX46" s="14">
        <f t="shared" si="160"/>
        <v>0</v>
      </c>
      <c r="BY46" s="14">
        <f t="shared" si="161"/>
        <v>0</v>
      </c>
      <c r="BZ46" s="14">
        <f t="shared" si="162"/>
        <v>0</v>
      </c>
      <c r="CA46" s="14">
        <f t="shared" si="163"/>
        <v>0</v>
      </c>
      <c r="CB46" s="14">
        <f t="shared" si="164"/>
        <v>0</v>
      </c>
      <c r="CC46" s="14">
        <f t="shared" si="165"/>
        <v>0</v>
      </c>
      <c r="CD46" s="14">
        <f t="shared" si="166"/>
        <v>0</v>
      </c>
      <c r="CE46" s="201">
        <f t="shared" si="167"/>
        <v>0</v>
      </c>
      <c r="CF46" s="217">
        <f t="shared" si="168"/>
        <v>0</v>
      </c>
      <c r="CG46" s="2"/>
      <c r="CH46" s="74">
        <f t="shared" si="169"/>
        <v>0</v>
      </c>
      <c r="CI46" s="74">
        <f t="shared" si="170"/>
        <v>0</v>
      </c>
      <c r="CJ46" s="74">
        <f t="shared" si="171"/>
        <v>0</v>
      </c>
      <c r="CK46" s="74">
        <f t="shared" si="172"/>
        <v>0</v>
      </c>
      <c r="CL46" s="74">
        <f t="shared" si="173"/>
        <v>0</v>
      </c>
      <c r="CM46" s="74">
        <f t="shared" si="174"/>
        <v>0</v>
      </c>
      <c r="CN46" s="74">
        <f t="shared" si="175"/>
        <v>0</v>
      </c>
      <c r="CO46" s="74">
        <f t="shared" si="176"/>
        <v>0</v>
      </c>
      <c r="CP46" s="84">
        <f t="shared" si="192"/>
        <v>0</v>
      </c>
      <c r="CQ46" s="74">
        <f t="shared" si="178"/>
        <v>0</v>
      </c>
      <c r="CR46" s="74">
        <f t="shared" si="179"/>
        <v>0</v>
      </c>
      <c r="CS46" s="75">
        <f t="shared" si="180"/>
        <v>0</v>
      </c>
      <c r="CT46" s="74">
        <f t="shared" si="181"/>
        <v>0</v>
      </c>
      <c r="CU46" s="74">
        <f t="shared" si="182"/>
        <v>0</v>
      </c>
      <c r="CV46" s="74">
        <f t="shared" si="183"/>
        <v>0</v>
      </c>
      <c r="CW46" s="74">
        <f t="shared" si="184"/>
        <v>0</v>
      </c>
      <c r="CX46" s="74">
        <f t="shared" si="185"/>
        <v>0</v>
      </c>
      <c r="CY46" s="83">
        <f t="shared" si="186"/>
        <v>0</v>
      </c>
      <c r="CZ46" s="2"/>
      <c r="DA46" s="2"/>
      <c r="DB46" s="2"/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</row>
    <row r="47" spans="1:150" s="19" customFormat="1" x14ac:dyDescent="0.2">
      <c r="A47" s="482" t="str">
        <f>'ПЛАН НАВЧАЛЬНОГО ПРОЦЕСУ ДЕННА'!A47</f>
        <v>1.4.6</v>
      </c>
      <c r="B47" s="392">
        <f>'ПЛАН НАВЧАЛЬНОГО ПРОЦЕСУ ДЕННА'!B47</f>
        <v>0</v>
      </c>
      <c r="C47" s="393">
        <f>'ПЛАН НАВЧАЛЬНОГО ПРОЦЕСУ ДЕННА'!C47</f>
        <v>0</v>
      </c>
      <c r="D47" s="273">
        <f>'ПЛАН НАВЧАЛЬНОГО ПРОЦЕСУ ДЕННА'!D47</f>
        <v>0</v>
      </c>
      <c r="E47" s="274">
        <f>'ПЛАН НАВЧАЛЬНОГО ПРОЦЕСУ ДЕННА'!E47</f>
        <v>0</v>
      </c>
      <c r="F47" s="274">
        <f>'ПЛАН НАВЧАЛЬНОГО ПРОЦЕСУ ДЕННА'!F47</f>
        <v>0</v>
      </c>
      <c r="G47" s="275">
        <f>'ПЛАН НАВЧАЛЬНОГО ПРОЦЕСУ ДЕННА'!G47</f>
        <v>0</v>
      </c>
      <c r="H47" s="273">
        <f>'ПЛАН НАВЧАЛЬНОГО ПРОЦЕСУ ДЕННА'!H47</f>
        <v>0</v>
      </c>
      <c r="I47" s="274">
        <f>'ПЛАН НАВЧАЛЬНОГО ПРОЦЕСУ ДЕННА'!I47</f>
        <v>0</v>
      </c>
      <c r="J47" s="274">
        <f>'ПЛАН НАВЧАЛЬНОГО ПРОЦЕСУ ДЕННА'!J47</f>
        <v>0</v>
      </c>
      <c r="K47" s="274">
        <f>'ПЛАН НАВЧАЛЬНОГО ПРОЦЕСУ ДЕННА'!K47</f>
        <v>0</v>
      </c>
      <c r="L47" s="274">
        <f>'ПЛАН НАВЧАЛЬНОГО ПРОЦЕСУ ДЕННА'!L47</f>
        <v>0</v>
      </c>
      <c r="M47" s="274">
        <f>'ПЛАН НАВЧАЛЬНОГО ПРОЦЕСУ ДЕННА'!M47</f>
        <v>0</v>
      </c>
      <c r="N47" s="274">
        <f>'ПЛАН НАВЧАЛЬНОГО ПРОЦЕСУ ДЕННА'!N47</f>
        <v>0</v>
      </c>
      <c r="O47" s="253">
        <f>'ПЛАН НАВЧАЛЬНОГО ПРОЦЕСУ ДЕННА'!O47</f>
        <v>0</v>
      </c>
      <c r="P47" s="253">
        <f>'ПЛАН НАВЧАЛЬНОГО ПРОЦЕСУ ДЕННА'!P47</f>
        <v>0</v>
      </c>
      <c r="Q47" s="273">
        <f>'ПЛАН НАВЧАЛЬНОГО ПРОЦЕСУ ДЕННА'!Q47</f>
        <v>0</v>
      </c>
      <c r="R47" s="274">
        <f>'ПЛАН НАВЧАЛЬНОГО ПРОЦЕСУ ДЕННА'!R47</f>
        <v>0</v>
      </c>
      <c r="S47" s="274">
        <f>'ПЛАН НАВЧАЛЬНОГО ПРОЦЕСУ ДЕННА'!S47</f>
        <v>0</v>
      </c>
      <c r="T47" s="274">
        <f>'ПЛАН НАВЧАЛЬНОГО ПРОЦЕСУ ДЕННА'!T47</f>
        <v>0</v>
      </c>
      <c r="U47" s="274">
        <f>'ПЛАН НАВЧАЛЬНОГО ПРОЦЕСУ ДЕННА'!U47</f>
        <v>0</v>
      </c>
      <c r="V47" s="274">
        <f>'ПЛАН НАВЧАЛЬНОГО ПРОЦЕСУ ДЕННА'!V47</f>
        <v>0</v>
      </c>
      <c r="W47" s="274">
        <f>'ПЛАН НАВЧАЛЬНОГО ПРОЦЕСУ ДЕННА'!W47</f>
        <v>0</v>
      </c>
      <c r="X47" s="276">
        <f>'ПЛАН НАВЧАЛЬНОГО ПРОЦЕСУ ДЕННА'!X47</f>
        <v>0</v>
      </c>
      <c r="Y47" s="142">
        <f t="shared" si="147"/>
        <v>0</v>
      </c>
      <c r="Z47" s="9">
        <f t="shared" si="148"/>
        <v>0</v>
      </c>
      <c r="AA47" s="9">
        <f t="shared" si="149"/>
        <v>0</v>
      </c>
      <c r="AB47" s="9">
        <f t="shared" si="150"/>
        <v>0</v>
      </c>
      <c r="AC47" s="9">
        <f t="shared" si="151"/>
        <v>0</v>
      </c>
      <c r="AD47" s="331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31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31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69">
        <f t="shared" si="187"/>
        <v>0</v>
      </c>
      <c r="AH47" s="331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31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31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69">
        <f t="shared" si="193"/>
        <v>0</v>
      </c>
      <c r="AL47" s="331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31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31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69">
        <f t="shared" si="194"/>
        <v>0</v>
      </c>
      <c r="AP47" s="331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31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31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69">
        <f t="shared" si="195"/>
        <v>0</v>
      </c>
      <c r="AT47" s="277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277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277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69">
        <f t="shared" si="152"/>
        <v>0</v>
      </c>
      <c r="AX47" s="277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277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277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69">
        <f t="shared" si="153"/>
        <v>0</v>
      </c>
      <c r="BB47" s="277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277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277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69">
        <f t="shared" si="154"/>
        <v>0</v>
      </c>
      <c r="BF47" s="277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277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277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69">
        <f t="shared" si="155"/>
        <v>0</v>
      </c>
      <c r="BJ47" s="63">
        <f t="shared" si="156"/>
        <v>0</v>
      </c>
      <c r="BL47" s="14">
        <f t="shared" si="157"/>
        <v>0</v>
      </c>
      <c r="BM47" s="14">
        <f t="shared" si="157"/>
        <v>0</v>
      </c>
      <c r="BN47" s="14">
        <f t="shared" si="157"/>
        <v>0</v>
      </c>
      <c r="BO47" s="14">
        <f t="shared" si="157"/>
        <v>0</v>
      </c>
      <c r="BP47" s="14">
        <f t="shared" si="157"/>
        <v>0</v>
      </c>
      <c r="BQ47" s="14">
        <f t="shared" si="157"/>
        <v>0</v>
      </c>
      <c r="BR47" s="14">
        <f t="shared" si="157"/>
        <v>0</v>
      </c>
      <c r="BS47" s="14">
        <f t="shared" si="157"/>
        <v>0</v>
      </c>
      <c r="BT47" s="90">
        <f t="shared" si="158"/>
        <v>0</v>
      </c>
      <c r="BU47" s="2"/>
      <c r="BV47" s="2"/>
      <c r="BW47" s="14">
        <f t="shared" si="159"/>
        <v>0</v>
      </c>
      <c r="BX47" s="14">
        <f t="shared" si="160"/>
        <v>0</v>
      </c>
      <c r="BY47" s="14">
        <f t="shared" si="161"/>
        <v>0</v>
      </c>
      <c r="BZ47" s="14">
        <f t="shared" si="162"/>
        <v>0</v>
      </c>
      <c r="CA47" s="14">
        <f t="shared" si="163"/>
        <v>0</v>
      </c>
      <c r="CB47" s="14">
        <f t="shared" si="164"/>
        <v>0</v>
      </c>
      <c r="CC47" s="14">
        <f t="shared" si="165"/>
        <v>0</v>
      </c>
      <c r="CD47" s="14">
        <f t="shared" si="166"/>
        <v>0</v>
      </c>
      <c r="CE47" s="201">
        <f t="shared" si="167"/>
        <v>0</v>
      </c>
      <c r="CF47" s="217">
        <f t="shared" si="168"/>
        <v>0</v>
      </c>
      <c r="CG47" s="2"/>
      <c r="CH47" s="74">
        <f t="shared" si="169"/>
        <v>0</v>
      </c>
      <c r="CI47" s="74">
        <f t="shared" si="170"/>
        <v>0</v>
      </c>
      <c r="CJ47" s="74">
        <f t="shared" si="171"/>
        <v>0</v>
      </c>
      <c r="CK47" s="74">
        <f t="shared" si="172"/>
        <v>0</v>
      </c>
      <c r="CL47" s="74">
        <f t="shared" si="173"/>
        <v>0</v>
      </c>
      <c r="CM47" s="74">
        <f t="shared" si="174"/>
        <v>0</v>
      </c>
      <c r="CN47" s="74">
        <f t="shared" si="175"/>
        <v>0</v>
      </c>
      <c r="CO47" s="74">
        <f t="shared" si="176"/>
        <v>0</v>
      </c>
      <c r="CP47" s="84">
        <f t="shared" si="192"/>
        <v>0</v>
      </c>
      <c r="CQ47" s="74">
        <f t="shared" si="178"/>
        <v>0</v>
      </c>
      <c r="CR47" s="74">
        <f t="shared" si="179"/>
        <v>0</v>
      </c>
      <c r="CS47" s="75">
        <f t="shared" si="180"/>
        <v>0</v>
      </c>
      <c r="CT47" s="74">
        <f t="shared" si="181"/>
        <v>0</v>
      </c>
      <c r="CU47" s="74">
        <f t="shared" si="182"/>
        <v>0</v>
      </c>
      <c r="CV47" s="74">
        <f t="shared" si="183"/>
        <v>0</v>
      </c>
      <c r="CW47" s="74">
        <f t="shared" si="184"/>
        <v>0</v>
      </c>
      <c r="CX47" s="74">
        <f t="shared" si="185"/>
        <v>0</v>
      </c>
      <c r="CY47" s="83">
        <f t="shared" si="186"/>
        <v>0</v>
      </c>
      <c r="CZ47" s="2"/>
      <c r="DA47" s="2"/>
      <c r="DB47" s="2"/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</row>
    <row r="48" spans="1:150" s="19" customFormat="1" x14ac:dyDescent="0.2">
      <c r="A48" s="482" t="str">
        <f>'ПЛАН НАВЧАЛЬНОГО ПРОЦЕСУ ДЕННА'!A48</f>
        <v>1.4.7</v>
      </c>
      <c r="B48" s="392">
        <f>'ПЛАН НАВЧАЛЬНОГО ПРОЦЕСУ ДЕННА'!B48</f>
        <v>0</v>
      </c>
      <c r="C48" s="393">
        <f>'ПЛАН НАВЧАЛЬНОГО ПРОЦЕСУ ДЕННА'!C48</f>
        <v>0</v>
      </c>
      <c r="D48" s="273">
        <f>'ПЛАН НАВЧАЛЬНОГО ПРОЦЕСУ ДЕННА'!D48</f>
        <v>0</v>
      </c>
      <c r="E48" s="274">
        <f>'ПЛАН НАВЧАЛЬНОГО ПРОЦЕСУ ДЕННА'!E48</f>
        <v>0</v>
      </c>
      <c r="F48" s="274">
        <f>'ПЛАН НАВЧАЛЬНОГО ПРОЦЕСУ ДЕННА'!F48</f>
        <v>0</v>
      </c>
      <c r="G48" s="275">
        <f>'ПЛАН НАВЧАЛЬНОГО ПРОЦЕСУ ДЕННА'!G48</f>
        <v>0</v>
      </c>
      <c r="H48" s="273">
        <f>'ПЛАН НАВЧАЛЬНОГО ПРОЦЕСУ ДЕННА'!H48</f>
        <v>0</v>
      </c>
      <c r="I48" s="274">
        <f>'ПЛАН НАВЧАЛЬНОГО ПРОЦЕСУ ДЕННА'!I48</f>
        <v>0</v>
      </c>
      <c r="J48" s="274">
        <f>'ПЛАН НАВЧАЛЬНОГО ПРОЦЕСУ ДЕННА'!J48</f>
        <v>0</v>
      </c>
      <c r="K48" s="274">
        <f>'ПЛАН НАВЧАЛЬНОГО ПРОЦЕСУ ДЕННА'!K48</f>
        <v>0</v>
      </c>
      <c r="L48" s="274">
        <f>'ПЛАН НАВЧАЛЬНОГО ПРОЦЕСУ ДЕННА'!L48</f>
        <v>0</v>
      </c>
      <c r="M48" s="274">
        <f>'ПЛАН НАВЧАЛЬНОГО ПРОЦЕСУ ДЕННА'!M48</f>
        <v>0</v>
      </c>
      <c r="N48" s="274">
        <f>'ПЛАН НАВЧАЛЬНОГО ПРОЦЕСУ ДЕННА'!N48</f>
        <v>0</v>
      </c>
      <c r="O48" s="253">
        <f>'ПЛАН НАВЧАЛЬНОГО ПРОЦЕСУ ДЕННА'!O48</f>
        <v>0</v>
      </c>
      <c r="P48" s="253">
        <f>'ПЛАН НАВЧАЛЬНОГО ПРОЦЕСУ ДЕННА'!P48</f>
        <v>0</v>
      </c>
      <c r="Q48" s="273">
        <f>'ПЛАН НАВЧАЛЬНОГО ПРОЦЕСУ ДЕННА'!Q48</f>
        <v>0</v>
      </c>
      <c r="R48" s="274">
        <f>'ПЛАН НАВЧАЛЬНОГО ПРОЦЕСУ ДЕННА'!R48</f>
        <v>0</v>
      </c>
      <c r="S48" s="274">
        <f>'ПЛАН НАВЧАЛЬНОГО ПРОЦЕСУ ДЕННА'!S48</f>
        <v>0</v>
      </c>
      <c r="T48" s="274">
        <f>'ПЛАН НАВЧАЛЬНОГО ПРОЦЕСУ ДЕННА'!T48</f>
        <v>0</v>
      </c>
      <c r="U48" s="274">
        <f>'ПЛАН НАВЧАЛЬНОГО ПРОЦЕСУ ДЕННА'!U48</f>
        <v>0</v>
      </c>
      <c r="V48" s="274">
        <f>'ПЛАН НАВЧАЛЬНОГО ПРОЦЕСУ ДЕННА'!V48</f>
        <v>0</v>
      </c>
      <c r="W48" s="274">
        <f>'ПЛАН НАВЧАЛЬНОГО ПРОЦЕСУ ДЕННА'!W48</f>
        <v>0</v>
      </c>
      <c r="X48" s="276">
        <f>'ПЛАН НАВЧАЛЬНОГО ПРОЦЕСУ ДЕННА'!X48</f>
        <v>0</v>
      </c>
      <c r="Y48" s="142">
        <f t="shared" si="147"/>
        <v>0</v>
      </c>
      <c r="Z48" s="9">
        <f t="shared" si="148"/>
        <v>0</v>
      </c>
      <c r="AA48" s="9">
        <f t="shared" si="149"/>
        <v>0</v>
      </c>
      <c r="AB48" s="9">
        <f t="shared" si="150"/>
        <v>0</v>
      </c>
      <c r="AC48" s="9">
        <f t="shared" si="151"/>
        <v>0</v>
      </c>
      <c r="AD48" s="331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31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31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69">
        <f t="shared" ref="AG48:AG49" si="196">BL48</f>
        <v>0</v>
      </c>
      <c r="AH48" s="331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31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31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69">
        <f t="shared" ref="AK48:AK49" si="197">BM48</f>
        <v>0</v>
      </c>
      <c r="AL48" s="331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31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31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69">
        <f t="shared" ref="AO48:AO49" si="198">BN48</f>
        <v>0</v>
      </c>
      <c r="AP48" s="331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31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31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69">
        <f t="shared" ref="AS48:AS49" si="199">BO48</f>
        <v>0</v>
      </c>
      <c r="AT48" s="277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277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277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69">
        <f t="shared" si="152"/>
        <v>0</v>
      </c>
      <c r="AX48" s="277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277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277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69">
        <f t="shared" si="153"/>
        <v>0</v>
      </c>
      <c r="BB48" s="277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277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277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69">
        <f t="shared" si="154"/>
        <v>0</v>
      </c>
      <c r="BF48" s="277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277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277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69">
        <f t="shared" si="155"/>
        <v>0</v>
      </c>
      <c r="BJ48" s="63">
        <f t="shared" si="156"/>
        <v>0</v>
      </c>
      <c r="BL48" s="14">
        <f t="shared" si="157"/>
        <v>0</v>
      </c>
      <c r="BM48" s="14">
        <f t="shared" si="157"/>
        <v>0</v>
      </c>
      <c r="BN48" s="14">
        <f t="shared" si="157"/>
        <v>0</v>
      </c>
      <c r="BO48" s="14">
        <f t="shared" si="157"/>
        <v>0</v>
      </c>
      <c r="BP48" s="14">
        <f t="shared" si="157"/>
        <v>0</v>
      </c>
      <c r="BQ48" s="14">
        <f t="shared" si="157"/>
        <v>0</v>
      </c>
      <c r="BR48" s="14">
        <f t="shared" si="157"/>
        <v>0</v>
      </c>
      <c r="BS48" s="14">
        <f t="shared" si="157"/>
        <v>0</v>
      </c>
      <c r="BT48" s="90">
        <f t="shared" si="158"/>
        <v>0</v>
      </c>
      <c r="BU48" s="2"/>
      <c r="BV48" s="2"/>
      <c r="BW48" s="14">
        <f t="shared" si="159"/>
        <v>0</v>
      </c>
      <c r="BX48" s="14">
        <f t="shared" si="160"/>
        <v>0</v>
      </c>
      <c r="BY48" s="14">
        <f t="shared" si="161"/>
        <v>0</v>
      </c>
      <c r="BZ48" s="14">
        <f t="shared" si="162"/>
        <v>0</v>
      </c>
      <c r="CA48" s="14">
        <f t="shared" si="163"/>
        <v>0</v>
      </c>
      <c r="CB48" s="14">
        <f t="shared" si="164"/>
        <v>0</v>
      </c>
      <c r="CC48" s="14">
        <f t="shared" si="165"/>
        <v>0</v>
      </c>
      <c r="CD48" s="14">
        <f t="shared" si="166"/>
        <v>0</v>
      </c>
      <c r="CE48" s="201">
        <f t="shared" si="167"/>
        <v>0</v>
      </c>
      <c r="CF48" s="217">
        <f t="shared" si="168"/>
        <v>0</v>
      </c>
      <c r="CG48" s="2"/>
      <c r="CH48" s="74">
        <f t="shared" si="169"/>
        <v>0</v>
      </c>
      <c r="CI48" s="74">
        <f t="shared" si="170"/>
        <v>0</v>
      </c>
      <c r="CJ48" s="74">
        <f t="shared" si="171"/>
        <v>0</v>
      </c>
      <c r="CK48" s="74">
        <f t="shared" si="172"/>
        <v>0</v>
      </c>
      <c r="CL48" s="74">
        <f t="shared" si="173"/>
        <v>0</v>
      </c>
      <c r="CM48" s="74">
        <f t="shared" si="174"/>
        <v>0</v>
      </c>
      <c r="CN48" s="74">
        <f t="shared" si="175"/>
        <v>0</v>
      </c>
      <c r="CO48" s="74">
        <f t="shared" si="176"/>
        <v>0</v>
      </c>
      <c r="CP48" s="84">
        <f t="shared" si="177"/>
        <v>0</v>
      </c>
      <c r="CQ48" s="74">
        <f t="shared" si="178"/>
        <v>0</v>
      </c>
      <c r="CR48" s="74">
        <f t="shared" si="179"/>
        <v>0</v>
      </c>
      <c r="CS48" s="75">
        <f t="shared" si="180"/>
        <v>0</v>
      </c>
      <c r="CT48" s="74">
        <f t="shared" si="181"/>
        <v>0</v>
      </c>
      <c r="CU48" s="74">
        <f t="shared" si="182"/>
        <v>0</v>
      </c>
      <c r="CV48" s="74">
        <f t="shared" si="183"/>
        <v>0</v>
      </c>
      <c r="CW48" s="74">
        <f t="shared" si="184"/>
        <v>0</v>
      </c>
      <c r="CX48" s="74">
        <f t="shared" si="185"/>
        <v>0</v>
      </c>
      <c r="CY48" s="83">
        <f t="shared" si="186"/>
        <v>0</v>
      </c>
      <c r="CZ48" s="2"/>
      <c r="DA48" s="2"/>
      <c r="DB48" s="2"/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</row>
    <row r="49" spans="1:150" s="19" customFormat="1" x14ac:dyDescent="0.2">
      <c r="A49" s="482">
        <f>'ПЛАН НАВЧАЛЬНОГО ПРОЦЕСУ ДЕННА'!A49</f>
        <v>0</v>
      </c>
      <c r="B49" s="392" t="str">
        <f>'ПЛАН НАВЧАЛЬНОГО ПРОЦЕСУ ДЕННА'!B49</f>
        <v>Педагогічна практика</v>
      </c>
      <c r="C49" s="393">
        <f>'ПЛАН НАВЧАЛЬНОГО ПРОЦЕСУ ДЕННА'!C49</f>
        <v>0</v>
      </c>
      <c r="D49" s="273">
        <f>'ПЛАН НАВЧАЛЬНОГО ПРОЦЕСУ ДЕННА'!D49</f>
        <v>0</v>
      </c>
      <c r="E49" s="274">
        <f>'ПЛАН НАВЧАЛЬНОГО ПРОЦЕСУ ДЕННА'!E49</f>
        <v>0</v>
      </c>
      <c r="F49" s="274">
        <f>'ПЛАН НАВЧАЛЬНОГО ПРОЦЕСУ ДЕННА'!F49</f>
        <v>0</v>
      </c>
      <c r="G49" s="275">
        <f>'ПЛАН НАВЧАЛЬНОГО ПРОЦЕСУ ДЕННА'!G49</f>
        <v>0</v>
      </c>
      <c r="H49" s="273">
        <f>'ПЛАН НАВЧАЛЬНОГО ПРОЦЕСУ ДЕННА'!H49</f>
        <v>4</v>
      </c>
      <c r="I49" s="274">
        <f>'ПЛАН НАВЧАЛЬНОГО ПРОЦЕСУ ДЕННА'!I49</f>
        <v>0</v>
      </c>
      <c r="J49" s="274">
        <f>'ПЛАН НАВЧАЛЬНОГО ПРОЦЕСУ ДЕННА'!J49</f>
        <v>0</v>
      </c>
      <c r="K49" s="274">
        <f>'ПЛАН НАВЧАЛЬНОГО ПРОЦЕСУ ДЕННА'!K49</f>
        <v>0</v>
      </c>
      <c r="L49" s="274">
        <f>'ПЛАН НАВЧАЛЬНОГО ПРОЦЕСУ ДЕННА'!L49</f>
        <v>0</v>
      </c>
      <c r="M49" s="274">
        <f>'ПЛАН НАВЧАЛЬНОГО ПРОЦЕСУ ДЕННА'!M49</f>
        <v>0</v>
      </c>
      <c r="N49" s="274">
        <f>'ПЛАН НАВЧАЛЬНОГО ПРОЦЕСУ ДЕННА'!N49</f>
        <v>0</v>
      </c>
      <c r="O49" s="253">
        <f>'ПЛАН НАВЧАЛЬНОГО ПРОЦЕСУ ДЕННА'!O49</f>
        <v>0</v>
      </c>
      <c r="P49" s="253">
        <f>'ПЛАН НАВЧАЛЬНОГО ПРОЦЕСУ ДЕННА'!P49</f>
        <v>0</v>
      </c>
      <c r="Q49" s="273">
        <f>'ПЛАН НАВЧАЛЬНОГО ПРОЦЕСУ ДЕННА'!Q49</f>
        <v>0</v>
      </c>
      <c r="R49" s="274">
        <f>'ПЛАН НАВЧАЛЬНОГО ПРОЦЕСУ ДЕННА'!R49</f>
        <v>0</v>
      </c>
      <c r="S49" s="274">
        <f>'ПЛАН НАВЧАЛЬНОГО ПРОЦЕСУ ДЕННА'!S49</f>
        <v>0</v>
      </c>
      <c r="T49" s="274">
        <f>'ПЛАН НАВЧАЛЬНОГО ПРОЦЕСУ ДЕННА'!T49</f>
        <v>0</v>
      </c>
      <c r="U49" s="274">
        <f>'ПЛАН НАВЧАЛЬНОГО ПРОЦЕСУ ДЕННА'!U49</f>
        <v>0</v>
      </c>
      <c r="V49" s="274">
        <f>'ПЛАН НАВЧАЛЬНОГО ПРОЦЕСУ ДЕННА'!V49</f>
        <v>0</v>
      </c>
      <c r="W49" s="274">
        <f>'ПЛАН НАВЧАЛЬНОГО ПРОЦЕСУ ДЕННА'!W49</f>
        <v>0</v>
      </c>
      <c r="X49" s="276">
        <f>'ПЛАН НАВЧАЛЬНОГО ПРОЦЕСУ ДЕННА'!X49</f>
        <v>60</v>
      </c>
      <c r="Y49" s="142">
        <f t="shared" si="147"/>
        <v>2</v>
      </c>
      <c r="Z49" s="9">
        <f t="shared" si="148"/>
        <v>0</v>
      </c>
      <c r="AA49" s="9">
        <f t="shared" si="149"/>
        <v>0</v>
      </c>
      <c r="AB49" s="9">
        <f t="shared" si="150"/>
        <v>0</v>
      </c>
      <c r="AC49" s="9">
        <f t="shared" si="151"/>
        <v>60</v>
      </c>
      <c r="AD49" s="331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31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31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69">
        <f t="shared" si="196"/>
        <v>0</v>
      </c>
      <c r="AH49" s="331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31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31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69">
        <f t="shared" si="197"/>
        <v>0</v>
      </c>
      <c r="AL49" s="331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31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31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69">
        <f t="shared" si="198"/>
        <v>0</v>
      </c>
      <c r="AP49" s="331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31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31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69">
        <f t="shared" si="199"/>
        <v>2</v>
      </c>
      <c r="AT49" s="277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277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277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69">
        <f t="shared" si="152"/>
        <v>0</v>
      </c>
      <c r="AX49" s="277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277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277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69">
        <f t="shared" si="153"/>
        <v>0</v>
      </c>
      <c r="BB49" s="277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277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277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69">
        <f t="shared" si="154"/>
        <v>0</v>
      </c>
      <c r="BF49" s="277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277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277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69">
        <f t="shared" si="155"/>
        <v>0</v>
      </c>
      <c r="BJ49" s="63">
        <f t="shared" si="156"/>
        <v>1</v>
      </c>
      <c r="BL49" s="14">
        <f>IF(OR(MID($D49,1,1)="1",MID($E49,1,1)="1",MID($F49,1,1)="1",MID($G49,1,1)="1",MID($H49,1,1)="1",MID($I49,1,1)="1",MID($J49,1,1)="1",MID($K49,1,1)="1",MID($L49,1,1)="1",MID($M49,1,1)="1",MID($N49,1,1)=1),$Y49/$CZ49,0)</f>
        <v>0</v>
      </c>
      <c r="BM49" s="14">
        <f>IF(OR(MID($D49,1,1)="2",MID($E49,1,1)="2",MID($F49,1,1)="2",MID($G49,1,1)="2",MID($H49,1,1)="2",MID($I49,1,1)="2",MID($J49,1,1)="2",MID($K49,1,1)="2",MID($L49,1,1)="2",MID($M49,1,1)="2",MID($N49,1,1)=1),$Y49/$CZ49,0)</f>
        <v>0</v>
      </c>
      <c r="BN49" s="14">
        <f>IF(OR(MID($D49,1,1)="3",MID($E49,1,1)="3",MID($F49,1,1)="3",MID($G49,1,1)="3",MID($H49,1,1)="3",MID($I49,1,1)="3",MID($J49,1,1)="3",MID($K49,1,1)="3",MID($L49,1,1)="3",MID($M49,1,1)="3",MID($N49,1,1)=1),$Y49/$CZ49,0)</f>
        <v>0</v>
      </c>
      <c r="BO49" s="14">
        <f>IF(OR(MID($D49,1,1)="4",MID($E49,1,1)="4",MID($F49,1,1)="4",MID($G49,1,1)="4",MID($H49,1,1)="4",MID($I49,1,1)="4",MID($J49,1,1)="4",MID($K49,1,1)="4",MID($L49,1,1)="4",MID($M49,1,1)="4",MID($N49,1,1)=1),$Y49/$CZ49,0)</f>
        <v>2</v>
      </c>
      <c r="BP49" s="14">
        <f>IF(OR(MID($D49,1,1)="5",MID($E49,1,1)="5",MID($F49,1,1)="5",MID($G49,1,1)="5",MID($H49,1,1)="5",MID($I49,1,1)="5",MID($J49,1,1)="5",MID($K49,1,1)="5",MID($L49,1,1)="5",MID($M49,1,1)="5",MID($N49,1,1)=1),$Y49/$CZ49,0)</f>
        <v>0</v>
      </c>
      <c r="BQ49" s="14">
        <f>IF(OR(MID($D49,1,1)="6",MID($E49,1,1)="6",MID($F49,1,1)="6",MID($G49,1,1)="6",MID($H49,1,1)="6",MID($I49,1,1)="6",MID($J49,1,1)="6",MID($K49,1,1)="6",MID($L49,1,1)="6",MID($M49,1,1)="6",MID($N49,1,1)=1),$Y49/$CZ49,0)</f>
        <v>0</v>
      </c>
      <c r="BR49" s="14">
        <f>IF(OR(MID($D49,1,1)="7",MID($E49,1,1)="7",MID($F49,1,1)="7",MID($G49,1,1)="7",MID($H49,1,1)="7",MID($I49,1,1)="7",MID($J49,1,1)="7",MID($K49,1,1)="7",MID($L49,1,1)="7",MID($M49,1,1)="7",MID($N49,1,1)=1),$Y49/$CZ49,0)</f>
        <v>0</v>
      </c>
      <c r="BS49" s="14">
        <f>IF(OR(MID($D49,1,1)="8",MID($E49,1,1)="8",MID($F49,1,1)="8",MID($G49,1,1)="8",MID($H49,1,1)="8",MID($I49,1,1)="8",MID($J49,1,1)="8",MID($K49,1,1)="8",MID($L49,1,1)="8",MID($M49,1,1)="8",MID($N49,1,1)=1),$Y49/$CZ49,0)</f>
        <v>0</v>
      </c>
      <c r="BT49" s="90">
        <f>SUM(BL49:BS49)</f>
        <v>2</v>
      </c>
      <c r="BU49" s="2"/>
      <c r="BV49" s="2"/>
      <c r="BW49"/>
      <c r="BX49"/>
      <c r="BY49"/>
      <c r="BZ49"/>
      <c r="CA49"/>
      <c r="CB49"/>
      <c r="CC49"/>
      <c r="CD49"/>
      <c r="CE49" s="205"/>
      <c r="CF49" s="217">
        <f>MAX(BW49:CD49)</f>
        <v>0</v>
      </c>
      <c r="CG49" s="2"/>
      <c r="CH49"/>
      <c r="CI49"/>
      <c r="CJ49"/>
      <c r="CK49"/>
      <c r="CL49"/>
      <c r="CM49"/>
      <c r="CN49"/>
      <c r="CO49"/>
      <c r="CP49"/>
      <c r="CQ49" s="74">
        <f>IF(MID(H49,1,1)="1",1,0)+IF(MID(I49,1,1)="1",1,0)+IF(MID(J49,1,1)="1",1,0)+IF(MID(K49,1,1)="1",1,0)+IF(MID(L49,1,1)="1",1,0)+IF(MID(M49,1,1)="1",1,0)+IF(MID(N49,1,1)="1",1,0)</f>
        <v>0</v>
      </c>
      <c r="CR49" s="74">
        <f>IF(MID(H49,1,1)="2",1,0)+IF(MID(I49,1,1)="2",1,0)+IF(MID(J49,1,1)="2",1,0)+IF(MID(K49,1,1)="2",1,0)+IF(MID(L49,1,1)="2",1,0)+IF(MID(M49,1,1)="2",1,0)+IF(MID(N49,1,1)="2",1,0)</f>
        <v>0</v>
      </c>
      <c r="CS49" s="75">
        <f>IF(MID(H49,1,1)="3",1,0)+IF(MID(I49,1,1)="3",1,0)+IF(MID(J49,1,1)="3",1,0)+IF(MID(K49,1,1)="3",1,0)+IF(MID(L49,1,1)="3",1,0)+IF(MID(M49,1,1)="3",1,0)+IF(MID(N49,1,1)="3",1,0)</f>
        <v>0</v>
      </c>
      <c r="CT49" s="74">
        <f>IF(MID(H49,1,1)="4",1,0)+IF(MID(I49,1,1)="4",1,0)+IF(MID(J49,1,1)="4",1,0)+IF(MID(K49,1,1)="4",1,0)+IF(MID(L49,1,1)="4",1,0)+IF(MID(M49,1,1)="4",1,0)+IF(MID(N49,1,1)="4",1,0)</f>
        <v>1</v>
      </c>
      <c r="CU49" s="74">
        <f>IF(MID(H49,1,1)="5",1,0)+IF(MID(I49,1,1)="5",1,0)+IF(MID(J49,1,1)="5",1,0)+IF(MID(K49,1,1)="5",1,0)+IF(MID(L49,1,1)="5",1,0)+IF(MID(M49,1,1)="5",1,0)+IF(MID(N49,1,1)="5",1,0)</f>
        <v>0</v>
      </c>
      <c r="CV49" s="74">
        <f>IF(MID(H49,1,1)="6",1,0)+IF(MID(I49,1,1)="6",1,0)+IF(MID(J49,1,1)="6",1,0)+IF(MID(K49,1,1)="6",1,0)+IF(MID(L49,1,1)="6",1,0)+IF(MID(M49,1,1)="6",1,0)+IF(MID(N49,1,1)="6",1,0)</f>
        <v>0</v>
      </c>
      <c r="CW49" s="74">
        <f>IF(MID(H49,1,1)="7",1,0)+IF(MID(I49,1,1)="7",1,0)+IF(MID(J49,1,1)="7",1,0)+IF(MID(K49,1,1)="7",1,0)+IF(MID(L49,1,1)="7",1,0)+IF(MID(M49,1,1)="7",1,0)+IF(MID(N49,1,1)="7",1,0)</f>
        <v>0</v>
      </c>
      <c r="CX49" s="74">
        <f>IF(MID(H49,1,1)="8",1,0)+IF(MID(I49,1,1)="8",1,0)+IF(MID(J49,1,1)="8",1,0)+IF(MID(K49,1,1)="8",1,0)+IF(MID(L49,1,1)="8",1,0)+IF(MID(M49,1,1)="8",1,0)+IF(MID(N49,1,1)="8",1,0)</f>
        <v>0</v>
      </c>
      <c r="CY49" s="83">
        <f>SUM(CQ49:CX49)</f>
        <v>1</v>
      </c>
      <c r="CZ49" s="2">
        <f>CP49+CY49</f>
        <v>1</v>
      </c>
      <c r="DA49" s="2"/>
      <c r="DB49" s="2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</row>
    <row r="50" spans="1:150" s="19" customFormat="1" x14ac:dyDescent="0.2">
      <c r="A50" s="297" t="s">
        <v>23</v>
      </c>
      <c r="B50" s="282" t="str">
        <f>'ПЛАН НАВЧАЛЬНОГО ПРОЦЕСУ ДЕННА'!B50</f>
        <v xml:space="preserve">Разом: 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2"/>
      <c r="X50" s="36">
        <f>Y50*$BR$7</f>
        <v>60</v>
      </c>
      <c r="Y50" s="142">
        <f t="shared" ref="Y50:BI50" si="200">SUM(Y42:Y49)</f>
        <v>2</v>
      </c>
      <c r="Z50" s="36">
        <f t="shared" si="200"/>
        <v>0</v>
      </c>
      <c r="AA50" s="36">
        <f t="shared" si="200"/>
        <v>0</v>
      </c>
      <c r="AB50" s="36">
        <f t="shared" si="200"/>
        <v>0</v>
      </c>
      <c r="AC50" s="36">
        <f t="shared" si="200"/>
        <v>60</v>
      </c>
      <c r="AD50" s="228">
        <f t="shared" si="200"/>
        <v>0</v>
      </c>
      <c r="AE50" s="228">
        <f t="shared" si="200"/>
        <v>0</v>
      </c>
      <c r="AF50" s="228">
        <f t="shared" si="200"/>
        <v>0</v>
      </c>
      <c r="AG50" s="69">
        <f t="shared" si="200"/>
        <v>0</v>
      </c>
      <c r="AH50" s="228">
        <f t="shared" si="200"/>
        <v>0</v>
      </c>
      <c r="AI50" s="228">
        <f t="shared" si="200"/>
        <v>0</v>
      </c>
      <c r="AJ50" s="228">
        <f t="shared" si="200"/>
        <v>0</v>
      </c>
      <c r="AK50" s="69">
        <f t="shared" si="200"/>
        <v>0</v>
      </c>
      <c r="AL50" s="228">
        <f t="shared" si="200"/>
        <v>0</v>
      </c>
      <c r="AM50" s="228">
        <f t="shared" si="200"/>
        <v>0</v>
      </c>
      <c r="AN50" s="228">
        <f t="shared" si="200"/>
        <v>0</v>
      </c>
      <c r="AO50" s="69">
        <f t="shared" si="200"/>
        <v>0</v>
      </c>
      <c r="AP50" s="228">
        <f t="shared" si="200"/>
        <v>0</v>
      </c>
      <c r="AQ50" s="228">
        <f t="shared" si="200"/>
        <v>0</v>
      </c>
      <c r="AR50" s="228">
        <f t="shared" si="200"/>
        <v>0</v>
      </c>
      <c r="AS50" s="69">
        <f t="shared" si="200"/>
        <v>2</v>
      </c>
      <c r="AT50" s="228">
        <f t="shared" si="200"/>
        <v>0</v>
      </c>
      <c r="AU50" s="228">
        <f t="shared" si="200"/>
        <v>0</v>
      </c>
      <c r="AV50" s="228">
        <f t="shared" si="200"/>
        <v>0</v>
      </c>
      <c r="AW50" s="69">
        <f t="shared" si="200"/>
        <v>0</v>
      </c>
      <c r="AX50" s="228">
        <f t="shared" si="200"/>
        <v>0</v>
      </c>
      <c r="AY50" s="228">
        <f t="shared" si="200"/>
        <v>0</v>
      </c>
      <c r="AZ50" s="228">
        <f t="shared" si="200"/>
        <v>0</v>
      </c>
      <c r="BA50" s="69">
        <f t="shared" si="200"/>
        <v>0</v>
      </c>
      <c r="BB50" s="228">
        <f t="shared" si="200"/>
        <v>0</v>
      </c>
      <c r="BC50" s="228">
        <f t="shared" si="200"/>
        <v>0</v>
      </c>
      <c r="BD50" s="228">
        <f t="shared" si="200"/>
        <v>0</v>
      </c>
      <c r="BE50" s="69">
        <f t="shared" si="200"/>
        <v>0</v>
      </c>
      <c r="BF50" s="228">
        <f t="shared" si="200"/>
        <v>0</v>
      </c>
      <c r="BG50" s="228">
        <f t="shared" si="200"/>
        <v>0</v>
      </c>
      <c r="BH50" s="228">
        <f t="shared" si="200"/>
        <v>0</v>
      </c>
      <c r="BI50" s="69">
        <f t="shared" si="200"/>
        <v>0</v>
      </c>
      <c r="BJ50" s="63">
        <f t="shared" si="156"/>
        <v>1</v>
      </c>
      <c r="BL50" s="80">
        <f t="shared" ref="BL50:BT50" si="201">SUM(BL42:BL49)</f>
        <v>0</v>
      </c>
      <c r="BM50" s="80">
        <f t="shared" si="201"/>
        <v>0</v>
      </c>
      <c r="BN50" s="80">
        <f t="shared" si="201"/>
        <v>0</v>
      </c>
      <c r="BO50" s="80">
        <f t="shared" si="201"/>
        <v>2</v>
      </c>
      <c r="BP50" s="80">
        <f t="shared" si="201"/>
        <v>0</v>
      </c>
      <c r="BQ50" s="80">
        <f t="shared" si="201"/>
        <v>0</v>
      </c>
      <c r="BR50" s="80">
        <f t="shared" si="201"/>
        <v>0</v>
      </c>
      <c r="BS50" s="80">
        <f t="shared" si="201"/>
        <v>0</v>
      </c>
      <c r="BT50" s="80">
        <f t="shared" si="201"/>
        <v>2</v>
      </c>
      <c r="BU50" s="48"/>
      <c r="BV50" s="48"/>
      <c r="BW50"/>
      <c r="BX50"/>
      <c r="BY50"/>
      <c r="BZ50"/>
      <c r="CA50"/>
      <c r="CB50"/>
      <c r="CC50"/>
      <c r="CD50"/>
      <c r="CE50" s="205"/>
      <c r="CF50" s="217">
        <f t="shared" si="168"/>
        <v>0</v>
      </c>
      <c r="CG50" s="2"/>
      <c r="CH50"/>
      <c r="CI50"/>
      <c r="CJ50"/>
      <c r="CK50"/>
      <c r="CL50"/>
      <c r="CM50"/>
      <c r="CN50"/>
      <c r="CO50"/>
      <c r="CP50"/>
      <c r="CQ50" s="2">
        <f t="shared" ref="CQ50:CY50" si="202">SUM(CQ42:CQ49)</f>
        <v>0</v>
      </c>
      <c r="CR50" s="2">
        <f t="shared" si="202"/>
        <v>0</v>
      </c>
      <c r="CS50" s="2">
        <f t="shared" si="202"/>
        <v>0</v>
      </c>
      <c r="CT50" s="2">
        <f t="shared" si="202"/>
        <v>1</v>
      </c>
      <c r="CU50" s="2">
        <f t="shared" si="202"/>
        <v>0</v>
      </c>
      <c r="CV50" s="2">
        <f t="shared" si="202"/>
        <v>0</v>
      </c>
      <c r="CW50" s="2">
        <f t="shared" si="202"/>
        <v>0</v>
      </c>
      <c r="CX50" s="2">
        <f t="shared" si="202"/>
        <v>0</v>
      </c>
      <c r="CY50" s="87">
        <f t="shared" si="202"/>
        <v>1</v>
      </c>
      <c r="CZ50" s="2"/>
      <c r="DA50" s="2"/>
      <c r="DB50" s="2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</row>
    <row r="51" spans="1:150" s="19" customFormat="1" ht="11.25" x14ac:dyDescent="0.2">
      <c r="A51" s="299"/>
      <c r="B51" s="294" t="s">
        <v>182</v>
      </c>
      <c r="C51" s="300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60">
        <f t="shared" ref="X51:BI51" si="203">X$50+X$39+X$30+X$21</f>
        <v>600</v>
      </c>
      <c r="Y51" s="160">
        <f t="shared" si="203"/>
        <v>20</v>
      </c>
      <c r="Z51" s="239">
        <f t="shared" si="203"/>
        <v>20</v>
      </c>
      <c r="AA51" s="239">
        <f t="shared" si="203"/>
        <v>0</v>
      </c>
      <c r="AB51" s="239">
        <f t="shared" si="203"/>
        <v>28</v>
      </c>
      <c r="AC51" s="239">
        <f t="shared" si="203"/>
        <v>556</v>
      </c>
      <c r="AD51" s="239">
        <f t="shared" si="203"/>
        <v>10</v>
      </c>
      <c r="AE51" s="239">
        <f t="shared" si="203"/>
        <v>0</v>
      </c>
      <c r="AF51" s="239">
        <f t="shared" si="203"/>
        <v>6</v>
      </c>
      <c r="AG51" s="161">
        <f t="shared" si="203"/>
        <v>9</v>
      </c>
      <c r="AH51" s="239">
        <f t="shared" si="203"/>
        <v>6</v>
      </c>
      <c r="AI51" s="239">
        <f t="shared" si="203"/>
        <v>0</v>
      </c>
      <c r="AJ51" s="239">
        <f t="shared" si="203"/>
        <v>2</v>
      </c>
      <c r="AK51" s="161">
        <f t="shared" si="203"/>
        <v>6</v>
      </c>
      <c r="AL51" s="239">
        <f t="shared" si="203"/>
        <v>4</v>
      </c>
      <c r="AM51" s="239">
        <f t="shared" si="203"/>
        <v>0</v>
      </c>
      <c r="AN51" s="239">
        <f t="shared" si="203"/>
        <v>4</v>
      </c>
      <c r="AO51" s="161">
        <f t="shared" si="203"/>
        <v>3</v>
      </c>
      <c r="AP51" s="239">
        <f t="shared" si="203"/>
        <v>0</v>
      </c>
      <c r="AQ51" s="239">
        <f t="shared" si="203"/>
        <v>0</v>
      </c>
      <c r="AR51" s="239">
        <f t="shared" si="203"/>
        <v>0</v>
      </c>
      <c r="AS51" s="161">
        <f t="shared" si="203"/>
        <v>2</v>
      </c>
      <c r="AT51" s="239">
        <f t="shared" si="203"/>
        <v>0</v>
      </c>
      <c r="AU51" s="239">
        <f t="shared" si="203"/>
        <v>0</v>
      </c>
      <c r="AV51" s="239">
        <f t="shared" si="203"/>
        <v>0</v>
      </c>
      <c r="AW51" s="161">
        <f t="shared" si="203"/>
        <v>0</v>
      </c>
      <c r="AX51" s="239">
        <f t="shared" si="203"/>
        <v>0</v>
      </c>
      <c r="AY51" s="239">
        <f t="shared" si="203"/>
        <v>0</v>
      </c>
      <c r="AZ51" s="239">
        <f t="shared" si="203"/>
        <v>0</v>
      </c>
      <c r="BA51" s="161">
        <f t="shared" si="203"/>
        <v>0</v>
      </c>
      <c r="BB51" s="239">
        <f t="shared" si="203"/>
        <v>0</v>
      </c>
      <c r="BC51" s="239">
        <f t="shared" si="203"/>
        <v>0</v>
      </c>
      <c r="BD51" s="239">
        <f t="shared" si="203"/>
        <v>0</v>
      </c>
      <c r="BE51" s="161">
        <f t="shared" si="203"/>
        <v>0</v>
      </c>
      <c r="BF51" s="239">
        <f t="shared" si="203"/>
        <v>0</v>
      </c>
      <c r="BG51" s="239">
        <f t="shared" si="203"/>
        <v>0</v>
      </c>
      <c r="BH51" s="239">
        <f t="shared" si="203"/>
        <v>0</v>
      </c>
      <c r="BI51" s="161">
        <f t="shared" si="203"/>
        <v>0</v>
      </c>
      <c r="BJ51" s="146"/>
      <c r="BK51" s="24"/>
      <c r="BL51" s="35">
        <f t="shared" ref="BL51:BT51" si="204">BL$50+BL$39+BL$30+BL$21</f>
        <v>6</v>
      </c>
      <c r="BM51" s="35">
        <f t="shared" si="204"/>
        <v>3</v>
      </c>
      <c r="BN51" s="35">
        <f t="shared" si="204"/>
        <v>3</v>
      </c>
      <c r="BO51" s="35">
        <f t="shared" si="204"/>
        <v>2</v>
      </c>
      <c r="BP51" s="35">
        <f t="shared" si="204"/>
        <v>0</v>
      </c>
      <c r="BQ51" s="35">
        <f t="shared" si="204"/>
        <v>0</v>
      </c>
      <c r="BR51" s="35">
        <f t="shared" si="204"/>
        <v>0</v>
      </c>
      <c r="BS51" s="35">
        <f t="shared" si="204"/>
        <v>0</v>
      </c>
      <c r="BT51" s="249">
        <f t="shared" si="204"/>
        <v>14</v>
      </c>
      <c r="CE51" s="203"/>
      <c r="CF51" s="219"/>
      <c r="DD51" s="53"/>
      <c r="DE51" s="53"/>
      <c r="DF51" s="53"/>
      <c r="DG51" s="53"/>
      <c r="DH51" s="53"/>
      <c r="DI51" s="53"/>
      <c r="DJ51" s="53"/>
      <c r="DK51" s="53"/>
    </row>
    <row r="52" spans="1:150" s="19" customFormat="1" x14ac:dyDescent="0.2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46"/>
      <c r="BK52" s="24"/>
      <c r="BL52" s="50"/>
      <c r="BM52" s="50"/>
      <c r="BN52" s="50"/>
      <c r="BO52" s="50"/>
      <c r="BP52" s="50"/>
      <c r="BQ52" s="50"/>
      <c r="BR52" s="50"/>
      <c r="BS52" s="50"/>
      <c r="BT52" s="50"/>
      <c r="CE52" s="203"/>
      <c r="CF52" s="219"/>
      <c r="DD52" s="53"/>
      <c r="DE52" s="53"/>
      <c r="DF52" s="53"/>
      <c r="DG52" s="53"/>
      <c r="DH52" s="53"/>
      <c r="DI52" s="53"/>
      <c r="DJ52" s="53"/>
      <c r="DK52" s="53"/>
    </row>
    <row r="53" spans="1:150" s="19" customFormat="1" x14ac:dyDescent="0.2">
      <c r="A53" s="263" t="s">
        <v>126</v>
      </c>
      <c r="B53" s="301" t="s">
        <v>150</v>
      </c>
      <c r="C53" s="302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59"/>
      <c r="Y53" s="242"/>
      <c r="Z53" s="242"/>
      <c r="AA53" s="242"/>
      <c r="AB53" s="242"/>
      <c r="AC53" s="242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70"/>
      <c r="BK53" s="21"/>
      <c r="BL53" s="50"/>
      <c r="BM53" s="50"/>
      <c r="BN53" s="50"/>
      <c r="BO53" s="50"/>
      <c r="BP53" s="50"/>
      <c r="BQ53" s="50"/>
      <c r="BR53" s="50"/>
      <c r="BS53" s="50"/>
      <c r="BT53" s="91"/>
      <c r="CE53" s="203"/>
      <c r="CF53" s="219"/>
      <c r="DD53" s="53"/>
      <c r="DE53" s="53"/>
      <c r="DF53" s="53"/>
      <c r="DG53" s="53"/>
      <c r="DH53" s="53"/>
      <c r="DI53" s="53"/>
      <c r="DJ53" s="53"/>
      <c r="DK53" s="53"/>
    </row>
    <row r="54" spans="1:150" s="19" customFormat="1" x14ac:dyDescent="0.2">
      <c r="A54" s="22" t="str">
        <f>'ПЛАН НАВЧАЛЬНОГО ПРОЦЕСУ ДЕННА'!A54</f>
        <v>2.01</v>
      </c>
      <c r="B54" s="271" t="str">
        <f>'ПЛАН НАВЧАЛЬНОГО ПРОЦЕСУ ДЕННА'!B54</f>
        <v>Вибіркова дисципліна 1</v>
      </c>
      <c r="C54" s="272"/>
      <c r="D54" s="273">
        <f>'ПЛАН НАВЧАЛЬНОГО ПРОЦЕСУ ДЕННА'!D54</f>
        <v>0</v>
      </c>
      <c r="E54" s="274">
        <f>'ПЛАН НАВЧАЛЬНОГО ПРОЦЕСУ ДЕННА'!E54</f>
        <v>0</v>
      </c>
      <c r="F54" s="274">
        <f>'ПЛАН НАВЧАЛЬНОГО ПРОЦЕСУ ДЕННА'!F54</f>
        <v>0</v>
      </c>
      <c r="G54" s="275">
        <f>'ПЛАН НАВЧАЛЬНОГО ПРОЦЕСУ ДЕННА'!G54</f>
        <v>0</v>
      </c>
      <c r="H54" s="273">
        <f>'ПЛАН НАВЧАЛЬНОГО ПРОЦЕСУ ДЕННА'!H54</f>
        <v>0</v>
      </c>
      <c r="I54" s="274">
        <f>'ПЛАН НАВЧАЛЬНОГО ПРОЦЕСУ ДЕННА'!I54</f>
        <v>0</v>
      </c>
      <c r="J54" s="274">
        <f>'ПЛАН НАВЧАЛЬНОГО ПРОЦЕСУ ДЕННА'!J54</f>
        <v>0</v>
      </c>
      <c r="K54" s="274">
        <f>'ПЛАН НАВЧАЛЬНОГО ПРОЦЕСУ ДЕННА'!K54</f>
        <v>0</v>
      </c>
      <c r="L54" s="274">
        <f>'ПЛАН НАВЧАЛЬНОГО ПРОЦЕСУ ДЕННА'!L54</f>
        <v>0</v>
      </c>
      <c r="M54" s="274">
        <f>'ПЛАН НАВЧАЛЬНОГО ПРОЦЕСУ ДЕННА'!M54</f>
        <v>0</v>
      </c>
      <c r="N54" s="274">
        <f>'ПЛАН НАВЧАЛЬНОГО ПРОЦЕСУ ДЕННА'!N54</f>
        <v>0</v>
      </c>
      <c r="O54" s="253">
        <f>'ПЛАН НАВЧАЛЬНОГО ПРОЦЕСУ ДЕННА'!O54</f>
        <v>0</v>
      </c>
      <c r="P54" s="253">
        <f>'ПЛАН НАВЧАЛЬНОГО ПРОЦЕСУ ДЕННА'!P54</f>
        <v>0</v>
      </c>
      <c r="Q54" s="273">
        <f>'ПЛАН НАВЧАЛЬНОГО ПРОЦЕСУ ДЕННА'!Q54</f>
        <v>0</v>
      </c>
      <c r="R54" s="274">
        <f>'ПЛАН НАВЧАЛЬНОГО ПРОЦЕСУ ДЕННА'!R54</f>
        <v>0</v>
      </c>
      <c r="S54" s="274">
        <f>'ПЛАН НАВЧАЛЬНОГО ПРОЦЕСУ ДЕННА'!S54</f>
        <v>0</v>
      </c>
      <c r="T54" s="274">
        <f>'ПЛАН НАВЧАЛЬНОГО ПРОЦЕСУ ДЕННА'!T54</f>
        <v>0</v>
      </c>
      <c r="U54" s="274">
        <f>'ПЛАН НАВЧАЛЬНОГО ПРОЦЕСУ ДЕННА'!U54</f>
        <v>0</v>
      </c>
      <c r="V54" s="274">
        <f>'ПЛАН НАВЧАЛЬНОГО ПРОЦЕСУ ДЕННА'!V54</f>
        <v>0</v>
      </c>
      <c r="W54" s="274">
        <f>'ПЛАН НАВЧАЛЬНОГО ПРОЦЕСУ ДЕННА'!W54</f>
        <v>0</v>
      </c>
      <c r="X54" s="276">
        <f>'ПЛАН НАВЧАЛЬНОГО ПРОЦЕСУ ДЕННА'!X54</f>
        <v>150</v>
      </c>
      <c r="Y54" s="142">
        <f t="shared" ref="Y54:Y73" si="205">CEILING(X54/$BR$7,0.25)</f>
        <v>5</v>
      </c>
      <c r="Z54" s="9"/>
      <c r="AA54" s="9"/>
      <c r="AB54" s="9"/>
      <c r="AC54" s="9"/>
      <c r="AD54" s="277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277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277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69">
        <f>'ПЛАН НАВЧАЛЬНОГО ПРОЦЕСУ ДЕННА'!AG54</f>
        <v>0</v>
      </c>
      <c r="AH54" s="277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277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277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69">
        <f>'ПЛАН НАВЧАЛЬНОГО ПРОЦЕСУ ДЕННА'!AK54</f>
        <v>0</v>
      </c>
      <c r="AL54" s="277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277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277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69">
        <f>'ПЛАН НАВЧАЛЬНОГО ПРОЦЕСУ ДЕННА'!AO54</f>
        <v>0</v>
      </c>
      <c r="AP54" s="277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277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277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69">
        <f>'ПЛАН НАВЧАЛЬНОГО ПРОЦЕСУ ДЕННА'!AS54</f>
        <v>0</v>
      </c>
      <c r="AT54" s="277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277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277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69">
        <f>'ПЛАН НАВЧАЛЬНОГО ПРОЦЕСУ ДЕННА'!AW54</f>
        <v>0</v>
      </c>
      <c r="AX54" s="277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277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277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69">
        <f>'ПЛАН НАВЧАЛЬНОГО ПРОЦЕСУ ДЕННА'!BA54</f>
        <v>0</v>
      </c>
      <c r="BB54" s="277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277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277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69">
        <f>'ПЛАН НАВЧАЛЬНОГО ПРОЦЕСУ ДЕННА'!BE54</f>
        <v>0</v>
      </c>
      <c r="BF54" s="277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277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277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69">
        <f>'ПЛАН НАВЧАЛЬНОГО ПРОЦЕСУ ДЕННА'!BI54</f>
        <v>0</v>
      </c>
      <c r="BJ54" s="63">
        <f t="shared" ref="BJ54:BJ74" si="206">IF(ISERROR(AC54/X54),0,AC54/X54)</f>
        <v>0</v>
      </c>
      <c r="BK54" s="126" t="str">
        <f t="shared" ref="BK54:BK73" si="207">IF(ISERROR(SEARCH("в",A54)),"",1)</f>
        <v/>
      </c>
      <c r="BL54" s="85">
        <f>IF(AG54&lt;&gt;0,$Y54,0)</f>
        <v>0</v>
      </c>
      <c r="BM54" s="85">
        <f>IF(AK54&lt;&gt;0,$Y54,0)</f>
        <v>0</v>
      </c>
      <c r="BN54" s="85">
        <f>IF(AO54&lt;&gt;0,$Y54,0)</f>
        <v>0</v>
      </c>
      <c r="BO54" s="85">
        <f>IF(AS54&lt;&gt;0,$Y54,0)</f>
        <v>0</v>
      </c>
      <c r="BP54" s="85">
        <f>IF(AW54&lt;&gt;0,$Y54,0)</f>
        <v>0</v>
      </c>
      <c r="BQ54" s="85">
        <f>IF(BA54&lt;&gt;0,$Y54,0)</f>
        <v>0</v>
      </c>
      <c r="BR54" s="85">
        <f>IF(BE54&lt;&gt;0,$Y54,0)</f>
        <v>0</v>
      </c>
      <c r="BS54" s="85">
        <f>IF(BI54&lt;&gt;0,$Y54,0)</f>
        <v>0</v>
      </c>
      <c r="BT54" s="90">
        <f>SUM(BL54:BS54)</f>
        <v>0</v>
      </c>
      <c r="BU54" s="2"/>
      <c r="BV54" s="2"/>
      <c r="BW54" s="14">
        <f>IF($DC54=0,0,ROUND(4*$Y54*SUM(AD54:AF54)/$DC54,0)/4)</f>
        <v>0</v>
      </c>
      <c r="BX54" s="14">
        <f>IF($DC54=0,0,ROUND(4*$Y54*SUM(AH54:AJ54)/$DC54,0)/4)</f>
        <v>0</v>
      </c>
      <c r="BY54" s="14">
        <f>IF($DC54=0,0,ROUND(4*$Y54*SUM(AL54:AN54)/$DC54,0)/4)</f>
        <v>0</v>
      </c>
      <c r="BZ54" s="14">
        <f>IF($DC54=0,0,ROUND(4*$Y54*SUM(AP54:AR54)/$DC54,0)/4)</f>
        <v>0</v>
      </c>
      <c r="CA54" s="14">
        <f>IF($DC54=0,0,ROUND(4*$Y54*SUM(AT54:AV54)/$DC54,0)/4)</f>
        <v>0</v>
      </c>
      <c r="CB54" s="14">
        <f>IF($DC54=0,0,ROUND(4*$Y54*(SUM(AX54:AZ54))/$DC54,0)/4)</f>
        <v>0</v>
      </c>
      <c r="CC54" s="14">
        <f>IF($DC54=0,0,ROUND(4*$Y54*(SUM(BB54:BD54))/$DC54,0)/4)</f>
        <v>0</v>
      </c>
      <c r="CD54" s="14">
        <f>IF($DC54=0,0,ROUND(4*$Y54*(SUM(BF54:BH54))/$DC54,0)/4)</f>
        <v>0</v>
      </c>
      <c r="CE54" s="201">
        <f>SUM(BW54:CD54)</f>
        <v>0</v>
      </c>
      <c r="CF54" s="217">
        <f>MAX(BW54:CD54)</f>
        <v>0</v>
      </c>
      <c r="CG54" s="2"/>
      <c r="CH54" s="74">
        <f>IF(VALUE($D54)=1,1,0)+IF(VALUE($E54)=1,1,0)+IF(VALUE($F54)=1,1,0)+IF(VALUE($G54)=1,1,0)</f>
        <v>0</v>
      </c>
      <c r="CI54" s="74">
        <f>IF(VALUE($D54)=2,1,0)+IF(VALUE($E54)=2,1,0)+IF(VALUE($F54)=2,1,0)+IF(VALUE($G54)=2,1,0)</f>
        <v>0</v>
      </c>
      <c r="CJ54" s="74">
        <f>IF(VALUE($D54)=3,1,0)+IF(VALUE($E54)=3,1,0)+IF(VALUE($F54)=3,1,0)+IF(VALUE($G54)=3,1,0)</f>
        <v>0</v>
      </c>
      <c r="CK54" s="74">
        <f>IF(VALUE($D54)=4,1,0)+IF(VALUE($E54)=4,1,0)+IF(VALUE($F54)=4,1,0)+IF(VALUE($G54)=4,1,0)</f>
        <v>0</v>
      </c>
      <c r="CL54" s="74">
        <f>IF(VALUE($D54)=5,1,0)+IF(VALUE($E54)=5,1,0)+IF(VALUE($F54)=5,1,0)+IF(VALUE($G54)=5,1,0)</f>
        <v>0</v>
      </c>
      <c r="CM54" s="74">
        <f>IF(VALUE($D54)=6,1,0)+IF(VALUE($E54)=6,1,0)+IF(VALUE($F54)=6,1,0)+IF(VALUE($G54)=6,1,0)</f>
        <v>0</v>
      </c>
      <c r="CN54" s="74">
        <f>IF(VALUE($D54)=7,1,0)+IF(VALUE($E54)=7,1,0)+IF(VALUE($F54)=7,1,0)+IF(VALUE($G54)=7,1,0)</f>
        <v>0</v>
      </c>
      <c r="CO54" s="74">
        <f>IF(VALUE($D54)=8,1,0)+IF(VALUE($E54)=8,1,0)+IF(VALUE($F54)=8,1,0)+IF(VALUE($G54)=8,1,0)</f>
        <v>0</v>
      </c>
      <c r="CP54" s="84">
        <f>SUM(CH54:CO54)</f>
        <v>0</v>
      </c>
      <c r="CQ54" s="74">
        <f>IF(MID(H54,1,1)="1",1,0)+IF(MID(I54,1,1)="1",1,0)+IF(MID(J54,1,1)="1",1,0)+IF(MID(K54,1,1)="1",1,0)+IF(MID(L54,1,1)="1",1,0)+IF(MID(M54,1,1)="1",1,0)+IF(MID(N54,1,1)="1",1,0)</f>
        <v>0</v>
      </c>
      <c r="CR54" s="74">
        <f>IF(MID(H54,1,1)="2",1,0)+IF(MID(I54,1,1)="2",1,0)+IF(MID(J54,1,1)="2",1,0)+IF(MID(K54,1,1)="2",1,0)+IF(MID(L54,1,1)="2",1,0)+IF(MID(M54,1,1)="2",1,0)+IF(MID(N54,1,1)="2",1,0)</f>
        <v>0</v>
      </c>
      <c r="CS54" s="75">
        <f>IF(MID(H54,1,1)="3",1,0)+IF(MID(I54,1,1)="3",1,0)+IF(MID(J54,1,1)="3",1,0)+IF(MID(K54,1,1)="3",1,0)+IF(MID(L54,1,1)="3",1,0)+IF(MID(M54,1,1)="3",1,0)+IF(MID(N54,1,1)="3",1,0)</f>
        <v>0</v>
      </c>
      <c r="CT54" s="74">
        <f>IF(MID(H54,1,1)="4",1,0)+IF(MID(I54,1,1)="4",1,0)+IF(MID(J54,1,1)="4",1,0)+IF(MID(K54,1,1)="4",1,0)+IF(MID(L54,1,1)="4",1,0)+IF(MID(M54,1,1)="4",1,0)+IF(MID(N54,1,1)="4",1,0)</f>
        <v>0</v>
      </c>
      <c r="CU54" s="74">
        <f>IF(MID(H54,1,1)="5",1,0)+IF(MID(I54,1,1)="5",1,0)+IF(MID(J54,1,1)="5",1,0)+IF(MID(K54,1,1)="5",1,0)+IF(MID(L54,1,1)="5",1,0)+IF(MID(M54,1,1)="5",1,0)+IF(MID(N54,1,1)="5",1,0)</f>
        <v>0</v>
      </c>
      <c r="CV54" s="74">
        <f>IF(MID(H54,1,1)="6",1,0)+IF(MID(I54,1,1)="6",1,0)+IF(MID(J54,1,1)="6",1,0)+IF(MID(K54,1,1)="6",1,0)+IF(MID(L54,1,1)="6",1,0)+IF(MID(M54,1,1)="6",1,0)+IF(MID(N54,1,1)="6",1,0)</f>
        <v>0</v>
      </c>
      <c r="CW54" s="74">
        <f>IF(MID(H54,1,1)="7",1,0)+IF(MID(I54,1,1)="7",1,0)+IF(MID(J54,1,1)="7",1,0)+IF(MID(K54,1,1)="7",1,0)+IF(MID(L54,1,1)="7",1,0)+IF(MID(M54,1,1)="7",1,0)+IF(MID(N54,1,1)="7",1,0)</f>
        <v>0</v>
      </c>
      <c r="CX54" s="74">
        <f>IF(MID(H54,1,1)="8",1,0)+IF(MID(I54,1,1)="8",1,0)+IF(MID(J54,1,1)="8",1,0)+IF(MID(K54,1,1)="8",1,0)+IF(MID(L54,1,1)="8",1,0)+IF(MID(M54,1,1)="8",1,0)+IF(MID(N54,1,1)="8",1,0)</f>
        <v>0</v>
      </c>
      <c r="CY54" s="83">
        <f>SUM(CQ54:CX54)</f>
        <v>0</v>
      </c>
      <c r="CZ54" s="2"/>
      <c r="DA54" s="2"/>
      <c r="DB54" s="2"/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</row>
    <row r="55" spans="1:150" s="19" customFormat="1" x14ac:dyDescent="0.2">
      <c r="A55" s="22" t="str">
        <f>'ПЛАН НАВЧАЛЬНОГО ПРОЦЕСУ ДЕННА'!A55</f>
        <v>2.02</v>
      </c>
      <c r="B55" s="271" t="str">
        <f>'ПЛАН НАВЧАЛЬНОГО ПРОЦЕСУ ДЕННА'!B55</f>
        <v>Вибіркова дисципліна 2</v>
      </c>
      <c r="C55" s="272"/>
      <c r="D55" s="273">
        <f>'ПЛАН НАВЧАЛЬНОГО ПРОЦЕСУ ДЕННА'!D55</f>
        <v>0</v>
      </c>
      <c r="E55" s="274">
        <f>'ПЛАН НАВЧАЛЬНОГО ПРОЦЕСУ ДЕННА'!E55</f>
        <v>0</v>
      </c>
      <c r="F55" s="274">
        <f>'ПЛАН НАВЧАЛЬНОГО ПРОЦЕСУ ДЕННА'!F55</f>
        <v>0</v>
      </c>
      <c r="G55" s="275">
        <f>'ПЛАН НАВЧАЛЬНОГО ПРОЦЕСУ ДЕННА'!G55</f>
        <v>0</v>
      </c>
      <c r="H55" s="273">
        <f>'ПЛАН НАВЧАЛЬНОГО ПРОЦЕСУ ДЕННА'!H55</f>
        <v>0</v>
      </c>
      <c r="I55" s="274">
        <f>'ПЛАН НАВЧАЛЬНОГО ПРОЦЕСУ ДЕННА'!I55</f>
        <v>0</v>
      </c>
      <c r="J55" s="274">
        <f>'ПЛАН НАВЧАЛЬНОГО ПРОЦЕСУ ДЕННА'!J55</f>
        <v>0</v>
      </c>
      <c r="K55" s="274">
        <f>'ПЛАН НАВЧАЛЬНОГО ПРОЦЕСУ ДЕННА'!K55</f>
        <v>0</v>
      </c>
      <c r="L55" s="274">
        <f>'ПЛАН НАВЧАЛЬНОГО ПРОЦЕСУ ДЕННА'!L55</f>
        <v>0</v>
      </c>
      <c r="M55" s="274">
        <f>'ПЛАН НАВЧАЛЬНОГО ПРОЦЕСУ ДЕННА'!M55</f>
        <v>0</v>
      </c>
      <c r="N55" s="274">
        <f>'ПЛАН НАВЧАЛЬНОГО ПРОЦЕСУ ДЕННА'!N55</f>
        <v>0</v>
      </c>
      <c r="O55" s="253">
        <f>'ПЛАН НАВЧАЛЬНОГО ПРОЦЕСУ ДЕННА'!O55</f>
        <v>0</v>
      </c>
      <c r="P55" s="253">
        <f>'ПЛАН НАВЧАЛЬНОГО ПРОЦЕСУ ДЕННА'!P55</f>
        <v>0</v>
      </c>
      <c r="Q55" s="273">
        <f>'ПЛАН НАВЧАЛЬНОГО ПРОЦЕСУ ДЕННА'!Q55</f>
        <v>0</v>
      </c>
      <c r="R55" s="274">
        <f>'ПЛАН НАВЧАЛЬНОГО ПРОЦЕСУ ДЕННА'!R55</f>
        <v>0</v>
      </c>
      <c r="S55" s="274">
        <f>'ПЛАН НАВЧАЛЬНОГО ПРОЦЕСУ ДЕННА'!S55</f>
        <v>0</v>
      </c>
      <c r="T55" s="274">
        <f>'ПЛАН НАВЧАЛЬНОГО ПРОЦЕСУ ДЕННА'!T55</f>
        <v>0</v>
      </c>
      <c r="U55" s="274">
        <f>'ПЛАН НАВЧАЛЬНОГО ПРОЦЕСУ ДЕННА'!U55</f>
        <v>0</v>
      </c>
      <c r="V55" s="274">
        <f>'ПЛАН НАВЧАЛЬНОГО ПРОЦЕСУ ДЕННА'!V55</f>
        <v>0</v>
      </c>
      <c r="W55" s="274">
        <f>'ПЛАН НАВЧАЛЬНОГО ПРОЦЕСУ ДЕННА'!W55</f>
        <v>0</v>
      </c>
      <c r="X55" s="276">
        <f>'ПЛАН НАВЧАЛЬНОГО ПРОЦЕСУ ДЕННА'!X55</f>
        <v>150</v>
      </c>
      <c r="Y55" s="142">
        <f t="shared" si="205"/>
        <v>5</v>
      </c>
      <c r="Z55" s="9"/>
      <c r="AA55" s="9"/>
      <c r="AB55" s="9"/>
      <c r="AC55" s="9"/>
      <c r="AD55" s="277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277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277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69">
        <f>'ПЛАН НАВЧАЛЬНОГО ПРОЦЕСУ ДЕННА'!AG55</f>
        <v>0</v>
      </c>
      <c r="AH55" s="277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277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277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69">
        <f>'ПЛАН НАВЧАЛЬНОГО ПРОЦЕСУ ДЕННА'!AK55</f>
        <v>0</v>
      </c>
      <c r="AL55" s="277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277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277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69">
        <f>'ПЛАН НАВЧАЛЬНОГО ПРОЦЕСУ ДЕННА'!AO55</f>
        <v>0</v>
      </c>
      <c r="AP55" s="277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277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277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69">
        <f>'ПЛАН НАВЧАЛЬНОГО ПРОЦЕСУ ДЕННА'!AS55</f>
        <v>0</v>
      </c>
      <c r="AT55" s="277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277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277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69">
        <f>'ПЛАН НАВЧАЛЬНОГО ПРОЦЕСУ ДЕННА'!AW55</f>
        <v>0</v>
      </c>
      <c r="AX55" s="277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277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277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69">
        <f>'ПЛАН НАВЧАЛЬНОГО ПРОЦЕСУ ДЕННА'!BA55</f>
        <v>0</v>
      </c>
      <c r="BB55" s="277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277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277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69">
        <f>'ПЛАН НАВЧАЛЬНОГО ПРОЦЕСУ ДЕННА'!BE55</f>
        <v>0</v>
      </c>
      <c r="BF55" s="277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277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277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69">
        <f>'ПЛАН НАВЧАЛЬНОГО ПРОЦЕСУ ДЕННА'!BI55</f>
        <v>0</v>
      </c>
      <c r="BJ55" s="63">
        <f t="shared" si="206"/>
        <v>0</v>
      </c>
      <c r="BK55" s="126" t="str">
        <f t="shared" si="207"/>
        <v/>
      </c>
      <c r="BL55" s="85">
        <f t="shared" ref="BL55:BL65" si="208">IF(AG55&lt;&gt;0,$Y55,0)</f>
        <v>0</v>
      </c>
      <c r="BM55" s="85">
        <f t="shared" ref="BM55:BM73" si="209">IF(AK55&lt;&gt;0,$Y55,0)</f>
        <v>0</v>
      </c>
      <c r="BN55" s="85">
        <f t="shared" ref="BN55:BN65" si="210">IF(AO55&lt;&gt;0,$Y55,0)</f>
        <v>0</v>
      </c>
      <c r="BO55" s="85">
        <f t="shared" ref="BO55:BO65" si="211">IF(AS55&lt;&gt;0,$Y55,0)</f>
        <v>0</v>
      </c>
      <c r="BP55" s="85">
        <f t="shared" ref="BP55:BP65" si="212">IF(AW55&lt;&gt;0,$Y55,0)</f>
        <v>0</v>
      </c>
      <c r="BQ55" s="85">
        <f t="shared" ref="BQ55:BQ65" si="213">IF(BA55&lt;&gt;0,$Y55,0)</f>
        <v>0</v>
      </c>
      <c r="BR55" s="85">
        <f t="shared" ref="BR55:BR65" si="214">IF(BE55&lt;&gt;0,$Y55,0)</f>
        <v>0</v>
      </c>
      <c r="BS55" s="85">
        <f t="shared" ref="BS55:BS65" si="215">IF(BI55&lt;&gt;0,$Y55,0)</f>
        <v>0</v>
      </c>
      <c r="BT55" s="90">
        <f t="shared" ref="BT55:BT73" si="216">SUM(BL55:BS55)</f>
        <v>0</v>
      </c>
      <c r="BU55" s="2"/>
      <c r="BV55" s="2"/>
      <c r="BW55" s="14">
        <f t="shared" ref="BW55:BW73" si="217">IF($DC55=0,0,ROUND(4*$Y55*SUM(AD55:AF55)/$DC55,0)/4)</f>
        <v>0</v>
      </c>
      <c r="BX55" s="14">
        <f t="shared" ref="BX55:BX65" si="218">IF($DC55=0,0,ROUND(4*$Y55*SUM(AH55:AJ55)/$DC55,0)/4)</f>
        <v>0</v>
      </c>
      <c r="BY55" s="14">
        <f t="shared" ref="BY55:BY65" si="219">IF($DC55=0,0,ROUND(4*$Y55*SUM(AL55:AN55)/$DC55,0)/4)</f>
        <v>0</v>
      </c>
      <c r="BZ55" s="14">
        <f t="shared" ref="BZ55:BZ65" si="220">IF($DC55=0,0,ROUND(4*$Y55*SUM(AP55:AR55)/$DC55,0)/4)</f>
        <v>0</v>
      </c>
      <c r="CA55" s="14">
        <f t="shared" ref="CA55:CA65" si="221">IF($DC55=0,0,ROUND(4*$Y55*SUM(AT55:AV55)/$DC55,0)/4)</f>
        <v>0</v>
      </c>
      <c r="CB55" s="14">
        <f t="shared" ref="CB55:CB65" si="222">IF($DC55=0,0,ROUND(4*$Y55*(SUM(AX55:AZ55))/$DC55,0)/4)</f>
        <v>0</v>
      </c>
      <c r="CC55" s="14">
        <f t="shared" ref="CC55:CC65" si="223">IF($DC55=0,0,ROUND(4*$Y55*(SUM(BB55:BD55))/$DC55,0)/4)</f>
        <v>0</v>
      </c>
      <c r="CD55" s="14">
        <f t="shared" ref="CD55:CD65" si="224">IF($DC55=0,0,ROUND(4*$Y55*(SUM(BF55:BH55))/$DC55,0)/4)</f>
        <v>0</v>
      </c>
      <c r="CE55" s="201">
        <f t="shared" ref="CE55:CE73" si="225">SUM(BW55:CD55)</f>
        <v>0</v>
      </c>
      <c r="CF55" s="217">
        <f t="shared" ref="CF55:CF73" si="226">MAX(BW55:CD55)</f>
        <v>0</v>
      </c>
      <c r="CG55" s="2"/>
      <c r="CH55" s="74">
        <f t="shared" ref="CH55:CH73" si="227">IF(VALUE($D55)=1,1,0)+IF(VALUE($E55)=1,1,0)+IF(VALUE($F55)=1,1,0)+IF(VALUE($G55)=1,1,0)</f>
        <v>0</v>
      </c>
      <c r="CI55" s="74">
        <f t="shared" ref="CI55:CI73" si="228">IF(VALUE($D55)=2,1,0)+IF(VALUE($E55)=2,1,0)+IF(VALUE($F55)=2,1,0)+IF(VALUE($G55)=2,1,0)</f>
        <v>0</v>
      </c>
      <c r="CJ55" s="74">
        <f t="shared" ref="CJ55:CJ73" si="229">IF(VALUE($D55)=3,1,0)+IF(VALUE($E55)=3,1,0)+IF(VALUE($F55)=3,1,0)+IF(VALUE($G55)=3,1,0)</f>
        <v>0</v>
      </c>
      <c r="CK55" s="74">
        <f t="shared" ref="CK55:CK73" si="230">IF(VALUE($D55)=4,1,0)+IF(VALUE($E55)=4,1,0)+IF(VALUE($F55)=4,1,0)+IF(VALUE($G55)=4,1,0)</f>
        <v>0</v>
      </c>
      <c r="CL55" s="74">
        <f t="shared" ref="CL55:CL73" si="231">IF(VALUE($D55)=5,1,0)+IF(VALUE($E55)=5,1,0)+IF(VALUE($F55)=5,1,0)+IF(VALUE($G55)=5,1,0)</f>
        <v>0</v>
      </c>
      <c r="CM55" s="74">
        <f t="shared" ref="CM55:CM73" si="232">IF(VALUE($D55)=6,1,0)+IF(VALUE($E55)=6,1,0)+IF(VALUE($F55)=6,1,0)+IF(VALUE($G55)=6,1,0)</f>
        <v>0</v>
      </c>
      <c r="CN55" s="74">
        <f t="shared" ref="CN55:CN73" si="233">IF(VALUE($D55)=7,1,0)+IF(VALUE($E55)=7,1,0)+IF(VALUE($F55)=7,1,0)+IF(VALUE($G55)=7,1,0)</f>
        <v>0</v>
      </c>
      <c r="CO55" s="74">
        <f t="shared" ref="CO55:CO73" si="234">IF(VALUE($D55)=8,1,0)+IF(VALUE($E55)=8,1,0)+IF(VALUE($F55)=8,1,0)+IF(VALUE($G55)=8,1,0)</f>
        <v>0</v>
      </c>
      <c r="CP55" s="84">
        <f t="shared" ref="CP55:CP73" si="235">SUM(CH55:CO55)</f>
        <v>0</v>
      </c>
      <c r="CQ55" s="74">
        <f t="shared" ref="CQ55:CQ73" si="236">IF(MID(H55,1,1)="1",1,0)+IF(MID(I55,1,1)="1",1,0)+IF(MID(J55,1,1)="1",1,0)+IF(MID(K55,1,1)="1",1,0)+IF(MID(L55,1,1)="1",1,0)+IF(MID(M55,1,1)="1",1,0)+IF(MID(N55,1,1)="1",1,0)</f>
        <v>0</v>
      </c>
      <c r="CR55" s="74">
        <f t="shared" ref="CR55:CR73" si="237">IF(MID(H55,1,1)="2",1,0)+IF(MID(I55,1,1)="2",1,0)+IF(MID(J55,1,1)="2",1,0)+IF(MID(K55,1,1)="2",1,0)+IF(MID(L55,1,1)="2",1,0)+IF(MID(M55,1,1)="2",1,0)+IF(MID(N55,1,1)="2",1,0)</f>
        <v>0</v>
      </c>
      <c r="CS55" s="75">
        <f t="shared" ref="CS55:CS73" si="238">IF(MID(H55,1,1)="3",1,0)+IF(MID(I55,1,1)="3",1,0)+IF(MID(J55,1,1)="3",1,0)+IF(MID(K55,1,1)="3",1,0)+IF(MID(L55,1,1)="3",1,0)+IF(MID(M55,1,1)="3",1,0)+IF(MID(N55,1,1)="3",1,0)</f>
        <v>0</v>
      </c>
      <c r="CT55" s="74">
        <f t="shared" ref="CT55:CT73" si="239">IF(MID(H55,1,1)="4",1,0)+IF(MID(I55,1,1)="4",1,0)+IF(MID(J55,1,1)="4",1,0)+IF(MID(K55,1,1)="4",1,0)+IF(MID(L55,1,1)="4",1,0)+IF(MID(M55,1,1)="4",1,0)+IF(MID(N55,1,1)="4",1,0)</f>
        <v>0</v>
      </c>
      <c r="CU55" s="74">
        <f t="shared" ref="CU55:CU73" si="240">IF(MID(H55,1,1)="5",1,0)+IF(MID(I55,1,1)="5",1,0)+IF(MID(J55,1,1)="5",1,0)+IF(MID(K55,1,1)="5",1,0)+IF(MID(L55,1,1)="5",1,0)+IF(MID(M55,1,1)="5",1,0)+IF(MID(N55,1,1)="5",1,0)</f>
        <v>0</v>
      </c>
      <c r="CV55" s="74">
        <f t="shared" ref="CV55:CV73" si="241">IF(MID(H55,1,1)="6",1,0)+IF(MID(I55,1,1)="6",1,0)+IF(MID(J55,1,1)="6",1,0)+IF(MID(K55,1,1)="6",1,0)+IF(MID(L55,1,1)="6",1,0)+IF(MID(M55,1,1)="6",1,0)+IF(MID(N55,1,1)="6",1,0)</f>
        <v>0</v>
      </c>
      <c r="CW55" s="74">
        <f t="shared" ref="CW55:CW73" si="242">IF(MID(H55,1,1)="7",1,0)+IF(MID(I55,1,1)="7",1,0)+IF(MID(J55,1,1)="7",1,0)+IF(MID(K55,1,1)="7",1,0)+IF(MID(L55,1,1)="7",1,0)+IF(MID(M55,1,1)="7",1,0)+IF(MID(N55,1,1)="7",1,0)</f>
        <v>0</v>
      </c>
      <c r="CX55" s="74">
        <f t="shared" ref="CX55:CX73" si="243">IF(MID(H55,1,1)="8",1,0)+IF(MID(I55,1,1)="8",1,0)+IF(MID(J55,1,1)="8",1,0)+IF(MID(K55,1,1)="8",1,0)+IF(MID(L55,1,1)="8",1,0)+IF(MID(M55,1,1)="8",1,0)+IF(MID(N55,1,1)="8",1,0)</f>
        <v>0</v>
      </c>
      <c r="CY55" s="83">
        <f t="shared" ref="CY55:CY73" si="244">SUM(CQ55:CX55)</f>
        <v>0</v>
      </c>
      <c r="CZ55" s="2"/>
      <c r="DA55" s="2"/>
      <c r="DB55" s="2"/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</row>
    <row r="56" spans="1:150" s="19" customFormat="1" x14ac:dyDescent="0.2">
      <c r="A56" s="22" t="str">
        <f>'ПЛАН НАВЧАЛЬНОГО ПРОЦЕСУ ДЕННА'!A56</f>
        <v>2.03</v>
      </c>
      <c r="B56" s="271" t="str">
        <f>'ПЛАН НАВЧАЛЬНОГО ПРОЦЕСУ ДЕННА'!B56</f>
        <v>Вибіркова дисципліна 3</v>
      </c>
      <c r="C56" s="272"/>
      <c r="D56" s="273">
        <f>'ПЛАН НАВЧАЛЬНОГО ПРОЦЕСУ ДЕННА'!D56</f>
        <v>0</v>
      </c>
      <c r="E56" s="274">
        <f>'ПЛАН НАВЧАЛЬНОГО ПРОЦЕСУ ДЕННА'!E56</f>
        <v>0</v>
      </c>
      <c r="F56" s="274">
        <f>'ПЛАН НАВЧАЛЬНОГО ПРОЦЕСУ ДЕННА'!F56</f>
        <v>0</v>
      </c>
      <c r="G56" s="275">
        <f>'ПЛАН НАВЧАЛЬНОГО ПРОЦЕСУ ДЕННА'!G56</f>
        <v>0</v>
      </c>
      <c r="H56" s="273">
        <f>'ПЛАН НАВЧАЛЬНОГО ПРОЦЕСУ ДЕННА'!H56</f>
        <v>0</v>
      </c>
      <c r="I56" s="274">
        <f>'ПЛАН НАВЧАЛЬНОГО ПРОЦЕСУ ДЕННА'!I56</f>
        <v>0</v>
      </c>
      <c r="J56" s="274">
        <f>'ПЛАН НАВЧАЛЬНОГО ПРОЦЕСУ ДЕННА'!J56</f>
        <v>0</v>
      </c>
      <c r="K56" s="274">
        <f>'ПЛАН НАВЧАЛЬНОГО ПРОЦЕСУ ДЕННА'!K56</f>
        <v>0</v>
      </c>
      <c r="L56" s="274">
        <f>'ПЛАН НАВЧАЛЬНОГО ПРОЦЕСУ ДЕННА'!L56</f>
        <v>0</v>
      </c>
      <c r="M56" s="274">
        <f>'ПЛАН НАВЧАЛЬНОГО ПРОЦЕСУ ДЕННА'!M56</f>
        <v>0</v>
      </c>
      <c r="N56" s="274">
        <f>'ПЛАН НАВЧАЛЬНОГО ПРОЦЕСУ ДЕННА'!N56</f>
        <v>0</v>
      </c>
      <c r="O56" s="253">
        <f>'ПЛАН НАВЧАЛЬНОГО ПРОЦЕСУ ДЕННА'!O56</f>
        <v>0</v>
      </c>
      <c r="P56" s="253">
        <f>'ПЛАН НАВЧАЛЬНОГО ПРОЦЕСУ ДЕННА'!P56</f>
        <v>0</v>
      </c>
      <c r="Q56" s="273">
        <f>'ПЛАН НАВЧАЛЬНОГО ПРОЦЕСУ ДЕННА'!Q56</f>
        <v>0</v>
      </c>
      <c r="R56" s="274">
        <f>'ПЛАН НАВЧАЛЬНОГО ПРОЦЕСУ ДЕННА'!R56</f>
        <v>0</v>
      </c>
      <c r="S56" s="274">
        <f>'ПЛАН НАВЧАЛЬНОГО ПРОЦЕСУ ДЕННА'!S56</f>
        <v>0</v>
      </c>
      <c r="T56" s="274">
        <f>'ПЛАН НАВЧАЛЬНОГО ПРОЦЕСУ ДЕННА'!T56</f>
        <v>0</v>
      </c>
      <c r="U56" s="274">
        <f>'ПЛАН НАВЧАЛЬНОГО ПРОЦЕСУ ДЕННА'!U56</f>
        <v>0</v>
      </c>
      <c r="V56" s="274">
        <f>'ПЛАН НАВЧАЛЬНОГО ПРОЦЕСУ ДЕННА'!V56</f>
        <v>0</v>
      </c>
      <c r="W56" s="274">
        <f>'ПЛАН НАВЧАЛЬНОГО ПРОЦЕСУ ДЕННА'!W56</f>
        <v>0</v>
      </c>
      <c r="X56" s="276">
        <f>'ПЛАН НАВЧАЛЬНОГО ПРОЦЕСУ ДЕННА'!X56</f>
        <v>0</v>
      </c>
      <c r="Y56" s="142">
        <f t="shared" si="205"/>
        <v>0</v>
      </c>
      <c r="Z56" s="9"/>
      <c r="AA56" s="9"/>
      <c r="AB56" s="9"/>
      <c r="AC56" s="9"/>
      <c r="AD56" s="277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277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277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69">
        <f>'ПЛАН НАВЧАЛЬНОГО ПРОЦЕСУ ДЕННА'!AG56</f>
        <v>0</v>
      </c>
      <c r="AH56" s="277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277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277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69">
        <f>'ПЛАН НАВЧАЛЬНОГО ПРОЦЕСУ ДЕННА'!AK56</f>
        <v>0</v>
      </c>
      <c r="AL56" s="277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277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277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69">
        <f>'ПЛАН НАВЧАЛЬНОГО ПРОЦЕСУ ДЕННА'!AO56</f>
        <v>0</v>
      </c>
      <c r="AP56" s="277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277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277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69">
        <f>'ПЛАН НАВЧАЛЬНОГО ПРОЦЕСУ ДЕННА'!AS56</f>
        <v>0</v>
      </c>
      <c r="AT56" s="277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277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277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69">
        <f>'ПЛАН НАВЧАЛЬНОГО ПРОЦЕСУ ДЕННА'!AW56</f>
        <v>0</v>
      </c>
      <c r="AX56" s="277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277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277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69">
        <f>'ПЛАН НАВЧАЛЬНОГО ПРОЦЕСУ ДЕННА'!BA56</f>
        <v>0</v>
      </c>
      <c r="BB56" s="277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277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277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69">
        <f>'ПЛАН НАВЧАЛЬНОГО ПРОЦЕСУ ДЕННА'!BE56</f>
        <v>0</v>
      </c>
      <c r="BF56" s="277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277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277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69">
        <f>'ПЛАН НАВЧАЛЬНОГО ПРОЦЕСУ ДЕННА'!BI56</f>
        <v>0</v>
      </c>
      <c r="BJ56" s="63">
        <f t="shared" si="206"/>
        <v>0</v>
      </c>
      <c r="BK56" s="126" t="str">
        <f t="shared" si="207"/>
        <v/>
      </c>
      <c r="BL56" s="85">
        <f t="shared" si="208"/>
        <v>0</v>
      </c>
      <c r="BM56" s="85">
        <f t="shared" si="209"/>
        <v>0</v>
      </c>
      <c r="BN56" s="85">
        <f t="shared" si="210"/>
        <v>0</v>
      </c>
      <c r="BO56" s="85">
        <f t="shared" si="211"/>
        <v>0</v>
      </c>
      <c r="BP56" s="85">
        <f t="shared" si="212"/>
        <v>0</v>
      </c>
      <c r="BQ56" s="85">
        <f t="shared" si="213"/>
        <v>0</v>
      </c>
      <c r="BR56" s="85">
        <f t="shared" si="214"/>
        <v>0</v>
      </c>
      <c r="BS56" s="85">
        <f t="shared" si="215"/>
        <v>0</v>
      </c>
      <c r="BT56" s="90">
        <f t="shared" si="216"/>
        <v>0</v>
      </c>
      <c r="BU56" s="2"/>
      <c r="BV56" s="2"/>
      <c r="BW56" s="14">
        <f t="shared" si="217"/>
        <v>0</v>
      </c>
      <c r="BX56" s="14">
        <f t="shared" si="218"/>
        <v>0</v>
      </c>
      <c r="BY56" s="14">
        <f t="shared" si="219"/>
        <v>0</v>
      </c>
      <c r="BZ56" s="14">
        <f t="shared" si="220"/>
        <v>0</v>
      </c>
      <c r="CA56" s="14">
        <f t="shared" si="221"/>
        <v>0</v>
      </c>
      <c r="CB56" s="14">
        <f t="shared" si="222"/>
        <v>0</v>
      </c>
      <c r="CC56" s="14">
        <f t="shared" si="223"/>
        <v>0</v>
      </c>
      <c r="CD56" s="14">
        <f t="shared" si="224"/>
        <v>0</v>
      </c>
      <c r="CE56" s="201">
        <f t="shared" si="225"/>
        <v>0</v>
      </c>
      <c r="CF56" s="217">
        <f t="shared" si="226"/>
        <v>0</v>
      </c>
      <c r="CG56" s="2"/>
      <c r="CH56" s="74">
        <f t="shared" si="227"/>
        <v>0</v>
      </c>
      <c r="CI56" s="74">
        <f t="shared" si="228"/>
        <v>0</v>
      </c>
      <c r="CJ56" s="74">
        <f t="shared" si="229"/>
        <v>0</v>
      </c>
      <c r="CK56" s="74">
        <f t="shared" si="230"/>
        <v>0</v>
      </c>
      <c r="CL56" s="74">
        <f t="shared" si="231"/>
        <v>0</v>
      </c>
      <c r="CM56" s="74">
        <f t="shared" si="232"/>
        <v>0</v>
      </c>
      <c r="CN56" s="74">
        <f t="shared" si="233"/>
        <v>0</v>
      </c>
      <c r="CO56" s="74">
        <f t="shared" si="234"/>
        <v>0</v>
      </c>
      <c r="CP56" s="84">
        <f t="shared" si="235"/>
        <v>0</v>
      </c>
      <c r="CQ56" s="74">
        <f t="shared" si="236"/>
        <v>0</v>
      </c>
      <c r="CR56" s="74">
        <f t="shared" si="237"/>
        <v>0</v>
      </c>
      <c r="CS56" s="75">
        <f t="shared" si="238"/>
        <v>0</v>
      </c>
      <c r="CT56" s="74">
        <f t="shared" si="239"/>
        <v>0</v>
      </c>
      <c r="CU56" s="74">
        <f t="shared" si="240"/>
        <v>0</v>
      </c>
      <c r="CV56" s="74">
        <f t="shared" si="241"/>
        <v>0</v>
      </c>
      <c r="CW56" s="74">
        <f t="shared" si="242"/>
        <v>0</v>
      </c>
      <c r="CX56" s="74">
        <f t="shared" si="243"/>
        <v>0</v>
      </c>
      <c r="CY56" s="83">
        <f t="shared" si="244"/>
        <v>0</v>
      </c>
      <c r="CZ56" s="2"/>
      <c r="DA56" s="2"/>
      <c r="DB56" s="2"/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</row>
    <row r="57" spans="1:150" s="19" customFormat="1" x14ac:dyDescent="0.2">
      <c r="A57" s="22" t="str">
        <f>'ПЛАН НАВЧАЛЬНОГО ПРОЦЕСУ ДЕННА'!A57</f>
        <v>2.04</v>
      </c>
      <c r="B57" s="271" t="str">
        <f>'ПЛАН НАВЧАЛЬНОГО ПРОЦЕСУ ДЕННА'!B57</f>
        <v>Вибіркова дисципліна 4</v>
      </c>
      <c r="C57" s="272"/>
      <c r="D57" s="273">
        <f>'ПЛАН НАВЧАЛЬНОГО ПРОЦЕСУ ДЕННА'!D57</f>
        <v>0</v>
      </c>
      <c r="E57" s="274">
        <f>'ПЛАН НАВЧАЛЬНОГО ПРОЦЕСУ ДЕННА'!E57</f>
        <v>0</v>
      </c>
      <c r="F57" s="274">
        <f>'ПЛАН НАВЧАЛЬНОГО ПРОЦЕСУ ДЕННА'!F57</f>
        <v>0</v>
      </c>
      <c r="G57" s="275">
        <f>'ПЛАН НАВЧАЛЬНОГО ПРОЦЕСУ ДЕННА'!G57</f>
        <v>0</v>
      </c>
      <c r="H57" s="273">
        <f>'ПЛАН НАВЧАЛЬНОГО ПРОЦЕСУ ДЕННА'!H57</f>
        <v>0</v>
      </c>
      <c r="I57" s="274">
        <f>'ПЛАН НАВЧАЛЬНОГО ПРОЦЕСУ ДЕННА'!I57</f>
        <v>0</v>
      </c>
      <c r="J57" s="274">
        <f>'ПЛАН НАВЧАЛЬНОГО ПРОЦЕСУ ДЕННА'!J57</f>
        <v>0</v>
      </c>
      <c r="K57" s="274">
        <f>'ПЛАН НАВЧАЛЬНОГО ПРОЦЕСУ ДЕННА'!K57</f>
        <v>0</v>
      </c>
      <c r="L57" s="274">
        <f>'ПЛАН НАВЧАЛЬНОГО ПРОЦЕСУ ДЕННА'!L57</f>
        <v>0</v>
      </c>
      <c r="M57" s="274">
        <f>'ПЛАН НАВЧАЛЬНОГО ПРОЦЕСУ ДЕННА'!M57</f>
        <v>0</v>
      </c>
      <c r="N57" s="274">
        <f>'ПЛАН НАВЧАЛЬНОГО ПРОЦЕСУ ДЕННА'!N57</f>
        <v>0</v>
      </c>
      <c r="O57" s="253">
        <f>'ПЛАН НАВЧАЛЬНОГО ПРОЦЕСУ ДЕННА'!O57</f>
        <v>0</v>
      </c>
      <c r="P57" s="253">
        <f>'ПЛАН НАВЧАЛЬНОГО ПРОЦЕСУ ДЕННА'!P57</f>
        <v>0</v>
      </c>
      <c r="Q57" s="273">
        <f>'ПЛАН НАВЧАЛЬНОГО ПРОЦЕСУ ДЕННА'!Q57</f>
        <v>0</v>
      </c>
      <c r="R57" s="274">
        <f>'ПЛАН НАВЧАЛЬНОГО ПРОЦЕСУ ДЕННА'!R57</f>
        <v>0</v>
      </c>
      <c r="S57" s="274">
        <f>'ПЛАН НАВЧАЛЬНОГО ПРОЦЕСУ ДЕННА'!S57</f>
        <v>0</v>
      </c>
      <c r="T57" s="274">
        <f>'ПЛАН НАВЧАЛЬНОГО ПРОЦЕСУ ДЕННА'!T57</f>
        <v>0</v>
      </c>
      <c r="U57" s="274">
        <f>'ПЛАН НАВЧАЛЬНОГО ПРОЦЕСУ ДЕННА'!U57</f>
        <v>0</v>
      </c>
      <c r="V57" s="274">
        <f>'ПЛАН НАВЧАЛЬНОГО ПРОЦЕСУ ДЕННА'!V57</f>
        <v>0</v>
      </c>
      <c r="W57" s="274">
        <f>'ПЛАН НАВЧАЛЬНОГО ПРОЦЕСУ ДЕННА'!W57</f>
        <v>0</v>
      </c>
      <c r="X57" s="276">
        <f>'ПЛАН НАВЧАЛЬНОГО ПРОЦЕСУ ДЕННА'!X57</f>
        <v>0</v>
      </c>
      <c r="Y57" s="142">
        <f t="shared" si="205"/>
        <v>0</v>
      </c>
      <c r="Z57" s="9"/>
      <c r="AA57" s="9"/>
      <c r="AB57" s="9"/>
      <c r="AC57" s="9"/>
      <c r="AD57" s="277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277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277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69">
        <f>'ПЛАН НАВЧАЛЬНОГО ПРОЦЕСУ ДЕННА'!AG57</f>
        <v>0</v>
      </c>
      <c r="AH57" s="277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277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277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69">
        <f>'ПЛАН НАВЧАЛЬНОГО ПРОЦЕСУ ДЕННА'!AK57</f>
        <v>0</v>
      </c>
      <c r="AL57" s="277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277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277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69">
        <f>'ПЛАН НАВЧАЛЬНОГО ПРОЦЕСУ ДЕННА'!AO57</f>
        <v>0</v>
      </c>
      <c r="AP57" s="277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277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277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69">
        <f>'ПЛАН НАВЧАЛЬНОГО ПРОЦЕСУ ДЕННА'!AS57</f>
        <v>0</v>
      </c>
      <c r="AT57" s="277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277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277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69">
        <f>'ПЛАН НАВЧАЛЬНОГО ПРОЦЕСУ ДЕННА'!AW57</f>
        <v>0</v>
      </c>
      <c r="AX57" s="277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277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277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69">
        <f>'ПЛАН НАВЧАЛЬНОГО ПРОЦЕСУ ДЕННА'!BA57</f>
        <v>0</v>
      </c>
      <c r="BB57" s="277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277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277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69">
        <f>'ПЛАН НАВЧАЛЬНОГО ПРОЦЕСУ ДЕННА'!BE57</f>
        <v>0</v>
      </c>
      <c r="BF57" s="277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277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277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69">
        <f>'ПЛАН НАВЧАЛЬНОГО ПРОЦЕСУ ДЕННА'!BI57</f>
        <v>0</v>
      </c>
      <c r="BJ57" s="63">
        <f t="shared" si="206"/>
        <v>0</v>
      </c>
      <c r="BK57" s="126" t="str">
        <f t="shared" si="207"/>
        <v/>
      </c>
      <c r="BL57" s="85">
        <f t="shared" si="208"/>
        <v>0</v>
      </c>
      <c r="BM57" s="85">
        <f t="shared" si="209"/>
        <v>0</v>
      </c>
      <c r="BN57" s="85">
        <f t="shared" si="210"/>
        <v>0</v>
      </c>
      <c r="BO57" s="85">
        <f t="shared" si="211"/>
        <v>0</v>
      </c>
      <c r="BP57" s="85">
        <f t="shared" si="212"/>
        <v>0</v>
      </c>
      <c r="BQ57" s="85">
        <f t="shared" si="213"/>
        <v>0</v>
      </c>
      <c r="BR57" s="85">
        <f t="shared" si="214"/>
        <v>0</v>
      </c>
      <c r="BS57" s="85">
        <f t="shared" si="215"/>
        <v>0</v>
      </c>
      <c r="BT57" s="90">
        <f t="shared" si="216"/>
        <v>0</v>
      </c>
      <c r="BU57" s="2"/>
      <c r="BV57" s="2"/>
      <c r="BW57" s="14">
        <f t="shared" si="217"/>
        <v>0</v>
      </c>
      <c r="BX57" s="14">
        <f t="shared" si="218"/>
        <v>0</v>
      </c>
      <c r="BY57" s="14">
        <f t="shared" si="219"/>
        <v>0</v>
      </c>
      <c r="BZ57" s="14">
        <f t="shared" si="220"/>
        <v>0</v>
      </c>
      <c r="CA57" s="14">
        <f t="shared" si="221"/>
        <v>0</v>
      </c>
      <c r="CB57" s="14">
        <f t="shared" si="222"/>
        <v>0</v>
      </c>
      <c r="CC57" s="14">
        <f t="shared" si="223"/>
        <v>0</v>
      </c>
      <c r="CD57" s="14">
        <f t="shared" si="224"/>
        <v>0</v>
      </c>
      <c r="CE57" s="201">
        <f t="shared" si="225"/>
        <v>0</v>
      </c>
      <c r="CF57" s="217">
        <f t="shared" si="226"/>
        <v>0</v>
      </c>
      <c r="CG57" s="2"/>
      <c r="CH57" s="74">
        <f t="shared" si="227"/>
        <v>0</v>
      </c>
      <c r="CI57" s="74">
        <f t="shared" si="228"/>
        <v>0</v>
      </c>
      <c r="CJ57" s="74">
        <f t="shared" si="229"/>
        <v>0</v>
      </c>
      <c r="CK57" s="74">
        <f t="shared" si="230"/>
        <v>0</v>
      </c>
      <c r="CL57" s="74">
        <f t="shared" si="231"/>
        <v>0</v>
      </c>
      <c r="CM57" s="74">
        <f t="shared" si="232"/>
        <v>0</v>
      </c>
      <c r="CN57" s="74">
        <f t="shared" si="233"/>
        <v>0</v>
      </c>
      <c r="CO57" s="74">
        <f t="shared" si="234"/>
        <v>0</v>
      </c>
      <c r="CP57" s="84">
        <f t="shared" si="235"/>
        <v>0</v>
      </c>
      <c r="CQ57" s="74">
        <f t="shared" si="236"/>
        <v>0</v>
      </c>
      <c r="CR57" s="74">
        <f t="shared" si="237"/>
        <v>0</v>
      </c>
      <c r="CS57" s="75">
        <f t="shared" si="238"/>
        <v>0</v>
      </c>
      <c r="CT57" s="74">
        <f t="shared" si="239"/>
        <v>0</v>
      </c>
      <c r="CU57" s="74">
        <f t="shared" si="240"/>
        <v>0</v>
      </c>
      <c r="CV57" s="74">
        <f t="shared" si="241"/>
        <v>0</v>
      </c>
      <c r="CW57" s="74">
        <f t="shared" si="242"/>
        <v>0</v>
      </c>
      <c r="CX57" s="74">
        <f t="shared" si="243"/>
        <v>0</v>
      </c>
      <c r="CY57" s="83">
        <f t="shared" si="244"/>
        <v>0</v>
      </c>
      <c r="CZ57" s="2"/>
      <c r="DA57" s="2"/>
      <c r="DB57" s="2"/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</row>
    <row r="58" spans="1:150" s="303" customFormat="1" hidden="1" x14ac:dyDescent="0.2">
      <c r="A58" s="22" t="str">
        <f>'ПЛАН НАВЧАЛЬНОГО ПРОЦЕСУ ДЕННА'!A58</f>
        <v>2.05</v>
      </c>
      <c r="B58" s="271" t="str">
        <f>'ПЛАН НАВЧАЛЬНОГО ПРОЦЕСУ ДЕННА'!B58</f>
        <v>Вибіркова дисципліна 5</v>
      </c>
      <c r="C58" s="272"/>
      <c r="D58" s="273">
        <f>'ПЛАН НАВЧАЛЬНОГО ПРОЦЕСУ ДЕННА'!D58</f>
        <v>0</v>
      </c>
      <c r="E58" s="274">
        <f>'ПЛАН НАВЧАЛЬНОГО ПРОЦЕСУ ДЕННА'!E58</f>
        <v>0</v>
      </c>
      <c r="F58" s="274">
        <f>'ПЛАН НАВЧАЛЬНОГО ПРОЦЕСУ ДЕННА'!F58</f>
        <v>0</v>
      </c>
      <c r="G58" s="275">
        <f>'ПЛАН НАВЧАЛЬНОГО ПРОЦЕСУ ДЕННА'!G58</f>
        <v>0</v>
      </c>
      <c r="H58" s="273">
        <f>'ПЛАН НАВЧАЛЬНОГО ПРОЦЕСУ ДЕННА'!H58</f>
        <v>0</v>
      </c>
      <c r="I58" s="274">
        <f>'ПЛАН НАВЧАЛЬНОГО ПРОЦЕСУ ДЕННА'!I58</f>
        <v>0</v>
      </c>
      <c r="J58" s="274">
        <f>'ПЛАН НАВЧАЛЬНОГО ПРОЦЕСУ ДЕННА'!J58</f>
        <v>0</v>
      </c>
      <c r="K58" s="274">
        <f>'ПЛАН НАВЧАЛЬНОГО ПРОЦЕСУ ДЕННА'!K58</f>
        <v>0</v>
      </c>
      <c r="L58" s="274">
        <f>'ПЛАН НАВЧАЛЬНОГО ПРОЦЕСУ ДЕННА'!L58</f>
        <v>0</v>
      </c>
      <c r="M58" s="274">
        <f>'ПЛАН НАВЧАЛЬНОГО ПРОЦЕСУ ДЕННА'!M58</f>
        <v>0</v>
      </c>
      <c r="N58" s="274">
        <f>'ПЛАН НАВЧАЛЬНОГО ПРОЦЕСУ ДЕННА'!N58</f>
        <v>0</v>
      </c>
      <c r="O58" s="253">
        <f>'ПЛАН НАВЧАЛЬНОГО ПРОЦЕСУ ДЕННА'!O58</f>
        <v>0</v>
      </c>
      <c r="P58" s="253">
        <f>'ПЛАН НАВЧАЛЬНОГО ПРОЦЕСУ ДЕННА'!P58</f>
        <v>0</v>
      </c>
      <c r="Q58" s="273">
        <f>'ПЛАН НАВЧАЛЬНОГО ПРОЦЕСУ ДЕННА'!Q58</f>
        <v>0</v>
      </c>
      <c r="R58" s="274">
        <f>'ПЛАН НАВЧАЛЬНОГО ПРОЦЕСУ ДЕННА'!R58</f>
        <v>0</v>
      </c>
      <c r="S58" s="274">
        <f>'ПЛАН НАВЧАЛЬНОГО ПРОЦЕСУ ДЕННА'!S58</f>
        <v>0</v>
      </c>
      <c r="T58" s="274">
        <f>'ПЛАН НАВЧАЛЬНОГО ПРОЦЕСУ ДЕННА'!T58</f>
        <v>0</v>
      </c>
      <c r="U58" s="274">
        <f>'ПЛАН НАВЧАЛЬНОГО ПРОЦЕСУ ДЕННА'!U58</f>
        <v>0</v>
      </c>
      <c r="V58" s="274">
        <f>'ПЛАН НАВЧАЛЬНОГО ПРОЦЕСУ ДЕННА'!V58</f>
        <v>0</v>
      </c>
      <c r="W58" s="274">
        <f>'ПЛАН НАВЧАЛЬНОГО ПРОЦЕСУ ДЕННА'!W58</f>
        <v>0</v>
      </c>
      <c r="X58" s="276">
        <f>'ПЛАН НАВЧАЛЬНОГО ПРОЦЕСУ ДЕННА'!X58</f>
        <v>0</v>
      </c>
      <c r="Y58" s="142">
        <f t="shared" si="205"/>
        <v>0</v>
      </c>
      <c r="Z58" s="9"/>
      <c r="AA58" s="9"/>
      <c r="AB58" s="9"/>
      <c r="AC58" s="9"/>
      <c r="AD58" s="277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277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277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69">
        <f>'ПЛАН НАВЧАЛЬНОГО ПРОЦЕСУ ДЕННА'!AG58</f>
        <v>0</v>
      </c>
      <c r="AH58" s="277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277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277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69">
        <f>'ПЛАН НАВЧАЛЬНОГО ПРОЦЕСУ ДЕННА'!AK58</f>
        <v>0</v>
      </c>
      <c r="AL58" s="277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277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277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69">
        <f>'ПЛАН НАВЧАЛЬНОГО ПРОЦЕСУ ДЕННА'!AO58</f>
        <v>0</v>
      </c>
      <c r="AP58" s="277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277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277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69">
        <f>'ПЛАН НАВЧАЛЬНОГО ПРОЦЕСУ ДЕННА'!AS58</f>
        <v>0</v>
      </c>
      <c r="AT58" s="277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277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277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69">
        <f>'ПЛАН НАВЧАЛЬНОГО ПРОЦЕСУ ДЕННА'!AW58</f>
        <v>0</v>
      </c>
      <c r="AX58" s="277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277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277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69">
        <f>'ПЛАН НАВЧАЛЬНОГО ПРОЦЕСУ ДЕННА'!BA58</f>
        <v>0</v>
      </c>
      <c r="BB58" s="277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277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277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69">
        <f>'ПЛАН НАВЧАЛЬНОГО ПРОЦЕСУ ДЕННА'!BE58</f>
        <v>0</v>
      </c>
      <c r="BF58" s="277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277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277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69">
        <f>'ПЛАН НАВЧАЛЬНОГО ПРОЦЕСУ ДЕННА'!BI58</f>
        <v>0</v>
      </c>
      <c r="BJ58" s="63">
        <f t="shared" si="206"/>
        <v>0</v>
      </c>
      <c r="BK58" s="126" t="str">
        <f t="shared" si="207"/>
        <v/>
      </c>
      <c r="BL58" s="85">
        <f t="shared" si="208"/>
        <v>0</v>
      </c>
      <c r="BM58" s="85">
        <f t="shared" si="209"/>
        <v>0</v>
      </c>
      <c r="BN58" s="85">
        <f t="shared" si="210"/>
        <v>0</v>
      </c>
      <c r="BO58" s="85">
        <f t="shared" si="211"/>
        <v>0</v>
      </c>
      <c r="BP58" s="85">
        <f t="shared" si="212"/>
        <v>0</v>
      </c>
      <c r="BQ58" s="85">
        <f t="shared" si="213"/>
        <v>0</v>
      </c>
      <c r="BR58" s="85">
        <f t="shared" si="214"/>
        <v>0</v>
      </c>
      <c r="BS58" s="85">
        <f t="shared" si="215"/>
        <v>0</v>
      </c>
      <c r="BT58" s="90">
        <f t="shared" si="216"/>
        <v>0</v>
      </c>
      <c r="BU58" s="2"/>
      <c r="BV58" s="2"/>
      <c r="BW58" s="14">
        <f t="shared" si="217"/>
        <v>0</v>
      </c>
      <c r="BX58" s="14">
        <f t="shared" si="218"/>
        <v>0</v>
      </c>
      <c r="BY58" s="14">
        <f t="shared" si="219"/>
        <v>0</v>
      </c>
      <c r="BZ58" s="14">
        <f t="shared" si="220"/>
        <v>0</v>
      </c>
      <c r="CA58" s="14">
        <f t="shared" si="221"/>
        <v>0</v>
      </c>
      <c r="CB58" s="14">
        <f t="shared" si="222"/>
        <v>0</v>
      </c>
      <c r="CC58" s="14">
        <f t="shared" si="223"/>
        <v>0</v>
      </c>
      <c r="CD58" s="14">
        <f t="shared" si="224"/>
        <v>0</v>
      </c>
      <c r="CE58" s="201">
        <f t="shared" si="225"/>
        <v>0</v>
      </c>
      <c r="CF58" s="217">
        <f t="shared" si="226"/>
        <v>0</v>
      </c>
      <c r="CG58" s="1"/>
      <c r="CH58" s="74">
        <f t="shared" si="227"/>
        <v>0</v>
      </c>
      <c r="CI58" s="74">
        <f t="shared" si="228"/>
        <v>0</v>
      </c>
      <c r="CJ58" s="74">
        <f t="shared" si="229"/>
        <v>0</v>
      </c>
      <c r="CK58" s="74">
        <f t="shared" si="230"/>
        <v>0</v>
      </c>
      <c r="CL58" s="74">
        <f t="shared" si="231"/>
        <v>0</v>
      </c>
      <c r="CM58" s="74">
        <f t="shared" si="232"/>
        <v>0</v>
      </c>
      <c r="CN58" s="74">
        <f t="shared" si="233"/>
        <v>0</v>
      </c>
      <c r="CO58" s="74">
        <f t="shared" si="234"/>
        <v>0</v>
      </c>
      <c r="CP58" s="84">
        <f t="shared" si="235"/>
        <v>0</v>
      </c>
      <c r="CQ58" s="74">
        <f t="shared" si="236"/>
        <v>0</v>
      </c>
      <c r="CR58" s="74">
        <f t="shared" si="237"/>
        <v>0</v>
      </c>
      <c r="CS58" s="75">
        <f t="shared" si="238"/>
        <v>0</v>
      </c>
      <c r="CT58" s="74">
        <f t="shared" si="239"/>
        <v>0</v>
      </c>
      <c r="CU58" s="74">
        <f t="shared" si="240"/>
        <v>0</v>
      </c>
      <c r="CV58" s="74">
        <f t="shared" si="241"/>
        <v>0</v>
      </c>
      <c r="CW58" s="74">
        <f t="shared" si="242"/>
        <v>0</v>
      </c>
      <c r="CX58" s="74">
        <f t="shared" si="243"/>
        <v>0</v>
      </c>
      <c r="CY58" s="83">
        <f t="shared" si="244"/>
        <v>0</v>
      </c>
      <c r="CZ58" s="1"/>
      <c r="DA58" s="1"/>
      <c r="DB58" s="1"/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</row>
    <row r="59" spans="1:150" s="19" customFormat="1" hidden="1" x14ac:dyDescent="0.2">
      <c r="A59" s="22" t="str">
        <f>'ПЛАН НАВЧАЛЬНОГО ПРОЦЕСУ ДЕННА'!A59</f>
        <v>2.06</v>
      </c>
      <c r="B59" s="271" t="str">
        <f>'ПЛАН НАВЧАЛЬНОГО ПРОЦЕСУ ДЕННА'!B59</f>
        <v>Вибіркова дисципліна 6</v>
      </c>
      <c r="C59" s="272"/>
      <c r="D59" s="273">
        <f>'ПЛАН НАВЧАЛЬНОГО ПРОЦЕСУ ДЕННА'!D59</f>
        <v>0</v>
      </c>
      <c r="E59" s="274">
        <f>'ПЛАН НАВЧАЛЬНОГО ПРОЦЕСУ ДЕННА'!E59</f>
        <v>0</v>
      </c>
      <c r="F59" s="274">
        <f>'ПЛАН НАВЧАЛЬНОГО ПРОЦЕСУ ДЕННА'!F59</f>
        <v>0</v>
      </c>
      <c r="G59" s="275">
        <f>'ПЛАН НАВЧАЛЬНОГО ПРОЦЕСУ ДЕННА'!G59</f>
        <v>0</v>
      </c>
      <c r="H59" s="273">
        <f>'ПЛАН НАВЧАЛЬНОГО ПРОЦЕСУ ДЕННА'!H59</f>
        <v>0</v>
      </c>
      <c r="I59" s="274">
        <f>'ПЛАН НАВЧАЛЬНОГО ПРОЦЕСУ ДЕННА'!I59</f>
        <v>0</v>
      </c>
      <c r="J59" s="274">
        <f>'ПЛАН НАВЧАЛЬНОГО ПРОЦЕСУ ДЕННА'!J59</f>
        <v>0</v>
      </c>
      <c r="K59" s="274">
        <f>'ПЛАН НАВЧАЛЬНОГО ПРОЦЕСУ ДЕННА'!K59</f>
        <v>0</v>
      </c>
      <c r="L59" s="274">
        <f>'ПЛАН НАВЧАЛЬНОГО ПРОЦЕСУ ДЕННА'!L59</f>
        <v>0</v>
      </c>
      <c r="M59" s="274">
        <f>'ПЛАН НАВЧАЛЬНОГО ПРОЦЕСУ ДЕННА'!M59</f>
        <v>0</v>
      </c>
      <c r="N59" s="274">
        <f>'ПЛАН НАВЧАЛЬНОГО ПРОЦЕСУ ДЕННА'!N59</f>
        <v>0</v>
      </c>
      <c r="O59" s="253">
        <f>'ПЛАН НАВЧАЛЬНОГО ПРОЦЕСУ ДЕННА'!O59</f>
        <v>0</v>
      </c>
      <c r="P59" s="253">
        <f>'ПЛАН НАВЧАЛЬНОГО ПРОЦЕСУ ДЕННА'!P59</f>
        <v>0</v>
      </c>
      <c r="Q59" s="273">
        <f>'ПЛАН НАВЧАЛЬНОГО ПРОЦЕСУ ДЕННА'!Q59</f>
        <v>0</v>
      </c>
      <c r="R59" s="274">
        <f>'ПЛАН НАВЧАЛЬНОГО ПРОЦЕСУ ДЕННА'!R59</f>
        <v>0</v>
      </c>
      <c r="S59" s="274">
        <f>'ПЛАН НАВЧАЛЬНОГО ПРОЦЕСУ ДЕННА'!S59</f>
        <v>0</v>
      </c>
      <c r="T59" s="274">
        <f>'ПЛАН НАВЧАЛЬНОГО ПРОЦЕСУ ДЕННА'!T59</f>
        <v>0</v>
      </c>
      <c r="U59" s="274">
        <f>'ПЛАН НАВЧАЛЬНОГО ПРОЦЕСУ ДЕННА'!U59</f>
        <v>0</v>
      </c>
      <c r="V59" s="274">
        <f>'ПЛАН НАВЧАЛЬНОГО ПРОЦЕСУ ДЕННА'!V59</f>
        <v>0</v>
      </c>
      <c r="W59" s="274">
        <f>'ПЛАН НАВЧАЛЬНОГО ПРОЦЕСУ ДЕННА'!W59</f>
        <v>0</v>
      </c>
      <c r="X59" s="276">
        <f>'ПЛАН НАВЧАЛЬНОГО ПРОЦЕСУ ДЕННА'!X59</f>
        <v>0</v>
      </c>
      <c r="Y59" s="142">
        <f t="shared" si="205"/>
        <v>0</v>
      </c>
      <c r="Z59" s="9"/>
      <c r="AA59" s="9"/>
      <c r="AB59" s="9"/>
      <c r="AC59" s="9"/>
      <c r="AD59" s="277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277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277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69">
        <f>'ПЛАН НАВЧАЛЬНОГО ПРОЦЕСУ ДЕННА'!AG59</f>
        <v>0</v>
      </c>
      <c r="AH59" s="277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277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277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69">
        <f>'ПЛАН НАВЧАЛЬНОГО ПРОЦЕСУ ДЕННА'!AK59</f>
        <v>0</v>
      </c>
      <c r="AL59" s="277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277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277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69">
        <f>'ПЛАН НАВЧАЛЬНОГО ПРОЦЕСУ ДЕННА'!AO59</f>
        <v>0</v>
      </c>
      <c r="AP59" s="277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277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277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69">
        <f>'ПЛАН НАВЧАЛЬНОГО ПРОЦЕСУ ДЕННА'!AS59</f>
        <v>0</v>
      </c>
      <c r="AT59" s="277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277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277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69">
        <f>'ПЛАН НАВЧАЛЬНОГО ПРОЦЕСУ ДЕННА'!AW59</f>
        <v>0</v>
      </c>
      <c r="AX59" s="277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277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277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69">
        <f>'ПЛАН НАВЧАЛЬНОГО ПРОЦЕСУ ДЕННА'!BA59</f>
        <v>0</v>
      </c>
      <c r="BB59" s="277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277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277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69">
        <f>'ПЛАН НАВЧАЛЬНОГО ПРОЦЕСУ ДЕННА'!BE59</f>
        <v>0</v>
      </c>
      <c r="BF59" s="277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277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277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69">
        <f>'ПЛАН НАВЧАЛЬНОГО ПРОЦЕСУ ДЕННА'!BI59</f>
        <v>0</v>
      </c>
      <c r="BJ59" s="63">
        <f t="shared" si="206"/>
        <v>0</v>
      </c>
      <c r="BK59" s="126" t="str">
        <f t="shared" si="207"/>
        <v/>
      </c>
      <c r="BL59" s="85">
        <f t="shared" si="208"/>
        <v>0</v>
      </c>
      <c r="BM59" s="85">
        <f t="shared" si="209"/>
        <v>0</v>
      </c>
      <c r="BN59" s="85">
        <f t="shared" si="210"/>
        <v>0</v>
      </c>
      <c r="BO59" s="85">
        <f t="shared" si="211"/>
        <v>0</v>
      </c>
      <c r="BP59" s="85">
        <f t="shared" si="212"/>
        <v>0</v>
      </c>
      <c r="BQ59" s="85">
        <f t="shared" si="213"/>
        <v>0</v>
      </c>
      <c r="BR59" s="85">
        <f t="shared" si="214"/>
        <v>0</v>
      </c>
      <c r="BS59" s="85">
        <f t="shared" si="215"/>
        <v>0</v>
      </c>
      <c r="BT59" s="90">
        <f t="shared" si="216"/>
        <v>0</v>
      </c>
      <c r="BU59" s="2"/>
      <c r="BV59" s="2"/>
      <c r="BW59" s="14">
        <f t="shared" si="217"/>
        <v>0</v>
      </c>
      <c r="BX59" s="14">
        <f t="shared" si="218"/>
        <v>0</v>
      </c>
      <c r="BY59" s="14">
        <f t="shared" si="219"/>
        <v>0</v>
      </c>
      <c r="BZ59" s="14">
        <f t="shared" si="220"/>
        <v>0</v>
      </c>
      <c r="CA59" s="14">
        <f t="shared" si="221"/>
        <v>0</v>
      </c>
      <c r="CB59" s="14">
        <f t="shared" si="222"/>
        <v>0</v>
      </c>
      <c r="CC59" s="14">
        <f t="shared" si="223"/>
        <v>0</v>
      </c>
      <c r="CD59" s="14">
        <f t="shared" si="224"/>
        <v>0</v>
      </c>
      <c r="CE59" s="201">
        <f t="shared" si="225"/>
        <v>0</v>
      </c>
      <c r="CF59" s="217">
        <f t="shared" si="226"/>
        <v>0</v>
      </c>
      <c r="CG59" s="2"/>
      <c r="CH59" s="74">
        <f t="shared" si="227"/>
        <v>0</v>
      </c>
      <c r="CI59" s="74">
        <f t="shared" si="228"/>
        <v>0</v>
      </c>
      <c r="CJ59" s="74">
        <f t="shared" si="229"/>
        <v>0</v>
      </c>
      <c r="CK59" s="74">
        <f t="shared" si="230"/>
        <v>0</v>
      </c>
      <c r="CL59" s="74">
        <f t="shared" si="231"/>
        <v>0</v>
      </c>
      <c r="CM59" s="74">
        <f t="shared" si="232"/>
        <v>0</v>
      </c>
      <c r="CN59" s="74">
        <f t="shared" si="233"/>
        <v>0</v>
      </c>
      <c r="CO59" s="74">
        <f t="shared" si="234"/>
        <v>0</v>
      </c>
      <c r="CP59" s="84">
        <f t="shared" si="235"/>
        <v>0</v>
      </c>
      <c r="CQ59" s="74">
        <f t="shared" si="236"/>
        <v>0</v>
      </c>
      <c r="CR59" s="74">
        <f t="shared" si="237"/>
        <v>0</v>
      </c>
      <c r="CS59" s="75">
        <f t="shared" si="238"/>
        <v>0</v>
      </c>
      <c r="CT59" s="74">
        <f t="shared" si="239"/>
        <v>0</v>
      </c>
      <c r="CU59" s="74">
        <f t="shared" si="240"/>
        <v>0</v>
      </c>
      <c r="CV59" s="74">
        <f t="shared" si="241"/>
        <v>0</v>
      </c>
      <c r="CW59" s="74">
        <f t="shared" si="242"/>
        <v>0</v>
      </c>
      <c r="CX59" s="74">
        <f t="shared" si="243"/>
        <v>0</v>
      </c>
      <c r="CY59" s="83">
        <f t="shared" si="244"/>
        <v>0</v>
      </c>
      <c r="CZ59" s="2"/>
      <c r="DA59" s="2"/>
      <c r="DB59" s="2"/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</row>
    <row r="60" spans="1:150" s="19" customFormat="1" hidden="1" x14ac:dyDescent="0.2">
      <c r="A60" s="22" t="str">
        <f>'ПЛАН НАВЧАЛЬНОГО ПРОЦЕСУ ДЕННА'!A60</f>
        <v>2.07</v>
      </c>
      <c r="B60" s="271" t="str">
        <f>'ПЛАН НАВЧАЛЬНОГО ПРОЦЕСУ ДЕННА'!B60</f>
        <v>Вибіркова дисципліна 7</v>
      </c>
      <c r="C60" s="272"/>
      <c r="D60" s="273">
        <f>'ПЛАН НАВЧАЛЬНОГО ПРОЦЕСУ ДЕННА'!D60</f>
        <v>0</v>
      </c>
      <c r="E60" s="274">
        <f>'ПЛАН НАВЧАЛЬНОГО ПРОЦЕСУ ДЕННА'!E60</f>
        <v>0</v>
      </c>
      <c r="F60" s="274">
        <f>'ПЛАН НАВЧАЛЬНОГО ПРОЦЕСУ ДЕННА'!F60</f>
        <v>0</v>
      </c>
      <c r="G60" s="275">
        <f>'ПЛАН НАВЧАЛЬНОГО ПРОЦЕСУ ДЕННА'!G60</f>
        <v>0</v>
      </c>
      <c r="H60" s="273">
        <f>'ПЛАН НАВЧАЛЬНОГО ПРОЦЕСУ ДЕННА'!H60</f>
        <v>0</v>
      </c>
      <c r="I60" s="274">
        <f>'ПЛАН НАВЧАЛЬНОГО ПРОЦЕСУ ДЕННА'!I60</f>
        <v>0</v>
      </c>
      <c r="J60" s="274">
        <f>'ПЛАН НАВЧАЛЬНОГО ПРОЦЕСУ ДЕННА'!J60</f>
        <v>0</v>
      </c>
      <c r="K60" s="274">
        <f>'ПЛАН НАВЧАЛЬНОГО ПРОЦЕСУ ДЕННА'!K60</f>
        <v>0</v>
      </c>
      <c r="L60" s="274">
        <f>'ПЛАН НАВЧАЛЬНОГО ПРОЦЕСУ ДЕННА'!L60</f>
        <v>0</v>
      </c>
      <c r="M60" s="274">
        <f>'ПЛАН НАВЧАЛЬНОГО ПРОЦЕСУ ДЕННА'!M60</f>
        <v>0</v>
      </c>
      <c r="N60" s="274">
        <f>'ПЛАН НАВЧАЛЬНОГО ПРОЦЕСУ ДЕННА'!N60</f>
        <v>0</v>
      </c>
      <c r="O60" s="253">
        <f>'ПЛАН НАВЧАЛЬНОГО ПРОЦЕСУ ДЕННА'!O60</f>
        <v>0</v>
      </c>
      <c r="P60" s="253">
        <f>'ПЛАН НАВЧАЛЬНОГО ПРОЦЕСУ ДЕННА'!P60</f>
        <v>0</v>
      </c>
      <c r="Q60" s="273">
        <f>'ПЛАН НАВЧАЛЬНОГО ПРОЦЕСУ ДЕННА'!Q60</f>
        <v>0</v>
      </c>
      <c r="R60" s="274">
        <f>'ПЛАН НАВЧАЛЬНОГО ПРОЦЕСУ ДЕННА'!R60</f>
        <v>0</v>
      </c>
      <c r="S60" s="274">
        <f>'ПЛАН НАВЧАЛЬНОГО ПРОЦЕСУ ДЕННА'!S60</f>
        <v>0</v>
      </c>
      <c r="T60" s="274">
        <f>'ПЛАН НАВЧАЛЬНОГО ПРОЦЕСУ ДЕННА'!T60</f>
        <v>0</v>
      </c>
      <c r="U60" s="274">
        <f>'ПЛАН НАВЧАЛЬНОГО ПРОЦЕСУ ДЕННА'!U60</f>
        <v>0</v>
      </c>
      <c r="V60" s="274">
        <f>'ПЛАН НАВЧАЛЬНОГО ПРОЦЕСУ ДЕННА'!V60</f>
        <v>0</v>
      </c>
      <c r="W60" s="274">
        <f>'ПЛАН НАВЧАЛЬНОГО ПРОЦЕСУ ДЕННА'!W60</f>
        <v>0</v>
      </c>
      <c r="X60" s="276">
        <f>'ПЛАН НАВЧАЛЬНОГО ПРОЦЕСУ ДЕННА'!X60</f>
        <v>0</v>
      </c>
      <c r="Y60" s="142">
        <f t="shared" si="205"/>
        <v>0</v>
      </c>
      <c r="Z60" s="9"/>
      <c r="AA60" s="9"/>
      <c r="AB60" s="9"/>
      <c r="AC60" s="9"/>
      <c r="AD60" s="277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277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277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69">
        <f>'ПЛАН НАВЧАЛЬНОГО ПРОЦЕСУ ДЕННА'!AG60</f>
        <v>0</v>
      </c>
      <c r="AH60" s="277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277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277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69">
        <f>'ПЛАН НАВЧАЛЬНОГО ПРОЦЕСУ ДЕННА'!AK60</f>
        <v>0</v>
      </c>
      <c r="AL60" s="277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277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277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69">
        <f>'ПЛАН НАВЧАЛЬНОГО ПРОЦЕСУ ДЕННА'!AO60</f>
        <v>0</v>
      </c>
      <c r="AP60" s="277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277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277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69">
        <f>'ПЛАН НАВЧАЛЬНОГО ПРОЦЕСУ ДЕННА'!AS60</f>
        <v>0</v>
      </c>
      <c r="AT60" s="277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277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277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69">
        <f>'ПЛАН НАВЧАЛЬНОГО ПРОЦЕСУ ДЕННА'!AW60</f>
        <v>0</v>
      </c>
      <c r="AX60" s="277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277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277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69">
        <f>'ПЛАН НАВЧАЛЬНОГО ПРОЦЕСУ ДЕННА'!BA60</f>
        <v>0</v>
      </c>
      <c r="BB60" s="277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277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277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69">
        <f>'ПЛАН НАВЧАЛЬНОГО ПРОЦЕСУ ДЕННА'!BE60</f>
        <v>0</v>
      </c>
      <c r="BF60" s="277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277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277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69">
        <f>'ПЛАН НАВЧАЛЬНОГО ПРОЦЕСУ ДЕННА'!BI60</f>
        <v>0</v>
      </c>
      <c r="BJ60" s="63">
        <f t="shared" si="206"/>
        <v>0</v>
      </c>
      <c r="BK60" s="126" t="str">
        <f t="shared" si="207"/>
        <v/>
      </c>
      <c r="BL60" s="85">
        <f t="shared" si="208"/>
        <v>0</v>
      </c>
      <c r="BM60" s="85">
        <f t="shared" si="209"/>
        <v>0</v>
      </c>
      <c r="BN60" s="85">
        <f t="shared" si="210"/>
        <v>0</v>
      </c>
      <c r="BO60" s="85">
        <f t="shared" si="211"/>
        <v>0</v>
      </c>
      <c r="BP60" s="85">
        <f t="shared" si="212"/>
        <v>0</v>
      </c>
      <c r="BQ60" s="85">
        <f t="shared" si="213"/>
        <v>0</v>
      </c>
      <c r="BR60" s="85">
        <f t="shared" si="214"/>
        <v>0</v>
      </c>
      <c r="BS60" s="85">
        <f t="shared" si="215"/>
        <v>0</v>
      </c>
      <c r="BT60" s="90">
        <f t="shared" si="216"/>
        <v>0</v>
      </c>
      <c r="BU60" s="2"/>
      <c r="BV60" s="2"/>
      <c r="BW60" s="14">
        <f t="shared" si="217"/>
        <v>0</v>
      </c>
      <c r="BX60" s="14">
        <f t="shared" si="218"/>
        <v>0</v>
      </c>
      <c r="BY60" s="14">
        <f t="shared" si="219"/>
        <v>0</v>
      </c>
      <c r="BZ60" s="14">
        <f t="shared" si="220"/>
        <v>0</v>
      </c>
      <c r="CA60" s="14">
        <f t="shared" si="221"/>
        <v>0</v>
      </c>
      <c r="CB60" s="14">
        <f t="shared" si="222"/>
        <v>0</v>
      </c>
      <c r="CC60" s="14">
        <f t="shared" si="223"/>
        <v>0</v>
      </c>
      <c r="CD60" s="14">
        <f t="shared" si="224"/>
        <v>0</v>
      </c>
      <c r="CE60" s="201">
        <f t="shared" si="225"/>
        <v>0</v>
      </c>
      <c r="CF60" s="217">
        <f t="shared" si="226"/>
        <v>0</v>
      </c>
      <c r="CG60" s="2"/>
      <c r="CH60" s="74">
        <f t="shared" si="227"/>
        <v>0</v>
      </c>
      <c r="CI60" s="74">
        <f t="shared" si="228"/>
        <v>0</v>
      </c>
      <c r="CJ60" s="74">
        <f t="shared" si="229"/>
        <v>0</v>
      </c>
      <c r="CK60" s="74">
        <f t="shared" si="230"/>
        <v>0</v>
      </c>
      <c r="CL60" s="74">
        <f t="shared" si="231"/>
        <v>0</v>
      </c>
      <c r="CM60" s="74">
        <f t="shared" si="232"/>
        <v>0</v>
      </c>
      <c r="CN60" s="74">
        <f t="shared" si="233"/>
        <v>0</v>
      </c>
      <c r="CO60" s="74">
        <f t="shared" si="234"/>
        <v>0</v>
      </c>
      <c r="CP60" s="84">
        <f t="shared" si="235"/>
        <v>0</v>
      </c>
      <c r="CQ60" s="74">
        <f t="shared" si="236"/>
        <v>0</v>
      </c>
      <c r="CR60" s="74">
        <f t="shared" si="237"/>
        <v>0</v>
      </c>
      <c r="CS60" s="75">
        <f t="shared" si="238"/>
        <v>0</v>
      </c>
      <c r="CT60" s="74">
        <f t="shared" si="239"/>
        <v>0</v>
      </c>
      <c r="CU60" s="74">
        <f t="shared" si="240"/>
        <v>0</v>
      </c>
      <c r="CV60" s="74">
        <f t="shared" si="241"/>
        <v>0</v>
      </c>
      <c r="CW60" s="74">
        <f t="shared" si="242"/>
        <v>0</v>
      </c>
      <c r="CX60" s="74">
        <f t="shared" si="243"/>
        <v>0</v>
      </c>
      <c r="CY60" s="83">
        <f t="shared" si="244"/>
        <v>0</v>
      </c>
      <c r="CZ60" s="2"/>
      <c r="DA60" s="2"/>
      <c r="DB60" s="2"/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</row>
    <row r="61" spans="1:150" s="19" customFormat="1" hidden="1" x14ac:dyDescent="0.2">
      <c r="A61" s="22" t="str">
        <f>'ПЛАН НАВЧАЛЬНОГО ПРОЦЕСУ ДЕННА'!A61</f>
        <v>2.08</v>
      </c>
      <c r="B61" s="271" t="str">
        <f>'ПЛАН НАВЧАЛЬНОГО ПРОЦЕСУ ДЕННА'!B61</f>
        <v>Вибіркова дисципліна 8</v>
      </c>
      <c r="C61" s="272"/>
      <c r="D61" s="273">
        <f>'ПЛАН НАВЧАЛЬНОГО ПРОЦЕСУ ДЕННА'!D61</f>
        <v>0</v>
      </c>
      <c r="E61" s="274">
        <f>'ПЛАН НАВЧАЛЬНОГО ПРОЦЕСУ ДЕННА'!E61</f>
        <v>0</v>
      </c>
      <c r="F61" s="274">
        <f>'ПЛАН НАВЧАЛЬНОГО ПРОЦЕСУ ДЕННА'!F61</f>
        <v>0</v>
      </c>
      <c r="G61" s="275">
        <f>'ПЛАН НАВЧАЛЬНОГО ПРОЦЕСУ ДЕННА'!G61</f>
        <v>0</v>
      </c>
      <c r="H61" s="273">
        <f>'ПЛАН НАВЧАЛЬНОГО ПРОЦЕСУ ДЕННА'!H61</f>
        <v>0</v>
      </c>
      <c r="I61" s="274">
        <f>'ПЛАН НАВЧАЛЬНОГО ПРОЦЕСУ ДЕННА'!I61</f>
        <v>0</v>
      </c>
      <c r="J61" s="274">
        <f>'ПЛАН НАВЧАЛЬНОГО ПРОЦЕСУ ДЕННА'!J61</f>
        <v>0</v>
      </c>
      <c r="K61" s="274">
        <f>'ПЛАН НАВЧАЛЬНОГО ПРОЦЕСУ ДЕННА'!K61</f>
        <v>0</v>
      </c>
      <c r="L61" s="274">
        <f>'ПЛАН НАВЧАЛЬНОГО ПРОЦЕСУ ДЕННА'!L61</f>
        <v>0</v>
      </c>
      <c r="M61" s="274">
        <f>'ПЛАН НАВЧАЛЬНОГО ПРОЦЕСУ ДЕННА'!M61</f>
        <v>0</v>
      </c>
      <c r="N61" s="274">
        <f>'ПЛАН НАВЧАЛЬНОГО ПРОЦЕСУ ДЕННА'!N61</f>
        <v>0</v>
      </c>
      <c r="O61" s="253">
        <f>'ПЛАН НАВЧАЛЬНОГО ПРОЦЕСУ ДЕННА'!O61</f>
        <v>0</v>
      </c>
      <c r="P61" s="253">
        <f>'ПЛАН НАВЧАЛЬНОГО ПРОЦЕСУ ДЕННА'!P61</f>
        <v>0</v>
      </c>
      <c r="Q61" s="273">
        <f>'ПЛАН НАВЧАЛЬНОГО ПРОЦЕСУ ДЕННА'!Q61</f>
        <v>0</v>
      </c>
      <c r="R61" s="274">
        <f>'ПЛАН НАВЧАЛЬНОГО ПРОЦЕСУ ДЕННА'!R61</f>
        <v>0</v>
      </c>
      <c r="S61" s="274">
        <f>'ПЛАН НАВЧАЛЬНОГО ПРОЦЕСУ ДЕННА'!S61</f>
        <v>0</v>
      </c>
      <c r="T61" s="274">
        <f>'ПЛАН НАВЧАЛЬНОГО ПРОЦЕСУ ДЕННА'!T61</f>
        <v>0</v>
      </c>
      <c r="U61" s="274">
        <f>'ПЛАН НАВЧАЛЬНОГО ПРОЦЕСУ ДЕННА'!U61</f>
        <v>0</v>
      </c>
      <c r="V61" s="274">
        <f>'ПЛАН НАВЧАЛЬНОГО ПРОЦЕСУ ДЕННА'!V61</f>
        <v>0</v>
      </c>
      <c r="W61" s="274">
        <f>'ПЛАН НАВЧАЛЬНОГО ПРОЦЕСУ ДЕННА'!W61</f>
        <v>0</v>
      </c>
      <c r="X61" s="276">
        <f>'ПЛАН НАВЧАЛЬНОГО ПРОЦЕСУ ДЕННА'!X61</f>
        <v>0</v>
      </c>
      <c r="Y61" s="142">
        <f t="shared" si="205"/>
        <v>0</v>
      </c>
      <c r="Z61" s="9"/>
      <c r="AA61" s="9"/>
      <c r="AB61" s="9"/>
      <c r="AC61" s="9"/>
      <c r="AD61" s="277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277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277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69">
        <f>'ПЛАН НАВЧАЛЬНОГО ПРОЦЕСУ ДЕННА'!AG61</f>
        <v>0</v>
      </c>
      <c r="AH61" s="277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277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277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69">
        <f>'ПЛАН НАВЧАЛЬНОГО ПРОЦЕСУ ДЕННА'!AK61</f>
        <v>0</v>
      </c>
      <c r="AL61" s="277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277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277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69">
        <f>'ПЛАН НАВЧАЛЬНОГО ПРОЦЕСУ ДЕННА'!AO61</f>
        <v>0</v>
      </c>
      <c r="AP61" s="277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277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277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69">
        <f>'ПЛАН НАВЧАЛЬНОГО ПРОЦЕСУ ДЕННА'!AS61</f>
        <v>0</v>
      </c>
      <c r="AT61" s="277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277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277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69">
        <f>'ПЛАН НАВЧАЛЬНОГО ПРОЦЕСУ ДЕННА'!AW61</f>
        <v>0</v>
      </c>
      <c r="AX61" s="277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277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277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69">
        <f>'ПЛАН НАВЧАЛЬНОГО ПРОЦЕСУ ДЕННА'!BA61</f>
        <v>0</v>
      </c>
      <c r="BB61" s="277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277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277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69">
        <f>'ПЛАН НАВЧАЛЬНОГО ПРОЦЕСУ ДЕННА'!BE61</f>
        <v>0</v>
      </c>
      <c r="BF61" s="277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277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277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69">
        <f>'ПЛАН НАВЧАЛЬНОГО ПРОЦЕСУ ДЕННА'!BI61</f>
        <v>0</v>
      </c>
      <c r="BJ61" s="63">
        <f t="shared" si="206"/>
        <v>0</v>
      </c>
      <c r="BK61" s="126" t="str">
        <f t="shared" si="207"/>
        <v/>
      </c>
      <c r="BL61" s="85">
        <f t="shared" si="208"/>
        <v>0</v>
      </c>
      <c r="BM61" s="85">
        <f t="shared" si="209"/>
        <v>0</v>
      </c>
      <c r="BN61" s="85">
        <f t="shared" si="210"/>
        <v>0</v>
      </c>
      <c r="BO61" s="85">
        <f t="shared" si="211"/>
        <v>0</v>
      </c>
      <c r="BP61" s="85">
        <f t="shared" si="212"/>
        <v>0</v>
      </c>
      <c r="BQ61" s="85">
        <f t="shared" si="213"/>
        <v>0</v>
      </c>
      <c r="BR61" s="85">
        <f t="shared" si="214"/>
        <v>0</v>
      </c>
      <c r="BS61" s="85">
        <f t="shared" si="215"/>
        <v>0</v>
      </c>
      <c r="BT61" s="90">
        <f t="shared" si="216"/>
        <v>0</v>
      </c>
      <c r="BU61" s="2"/>
      <c r="BV61" s="2"/>
      <c r="BW61" s="14">
        <f t="shared" si="217"/>
        <v>0</v>
      </c>
      <c r="BX61" s="14">
        <f t="shared" si="218"/>
        <v>0</v>
      </c>
      <c r="BY61" s="14">
        <f t="shared" si="219"/>
        <v>0</v>
      </c>
      <c r="BZ61" s="14">
        <f t="shared" si="220"/>
        <v>0</v>
      </c>
      <c r="CA61" s="14">
        <f t="shared" si="221"/>
        <v>0</v>
      </c>
      <c r="CB61" s="14">
        <f t="shared" si="222"/>
        <v>0</v>
      </c>
      <c r="CC61" s="14">
        <f t="shared" si="223"/>
        <v>0</v>
      </c>
      <c r="CD61" s="14">
        <f t="shared" si="224"/>
        <v>0</v>
      </c>
      <c r="CE61" s="201">
        <f t="shared" si="225"/>
        <v>0</v>
      </c>
      <c r="CF61" s="217">
        <f t="shared" si="226"/>
        <v>0</v>
      </c>
      <c r="CG61" s="2"/>
      <c r="CH61" s="74">
        <f t="shared" si="227"/>
        <v>0</v>
      </c>
      <c r="CI61" s="74">
        <f t="shared" si="228"/>
        <v>0</v>
      </c>
      <c r="CJ61" s="74">
        <f t="shared" si="229"/>
        <v>0</v>
      </c>
      <c r="CK61" s="74">
        <f t="shared" si="230"/>
        <v>0</v>
      </c>
      <c r="CL61" s="74">
        <f t="shared" si="231"/>
        <v>0</v>
      </c>
      <c r="CM61" s="74">
        <f t="shared" si="232"/>
        <v>0</v>
      </c>
      <c r="CN61" s="74">
        <f t="shared" si="233"/>
        <v>0</v>
      </c>
      <c r="CO61" s="74">
        <f t="shared" si="234"/>
        <v>0</v>
      </c>
      <c r="CP61" s="84">
        <f t="shared" si="235"/>
        <v>0</v>
      </c>
      <c r="CQ61" s="74">
        <f t="shared" si="236"/>
        <v>0</v>
      </c>
      <c r="CR61" s="74">
        <f t="shared" si="237"/>
        <v>0</v>
      </c>
      <c r="CS61" s="75">
        <f t="shared" si="238"/>
        <v>0</v>
      </c>
      <c r="CT61" s="74">
        <f t="shared" si="239"/>
        <v>0</v>
      </c>
      <c r="CU61" s="74">
        <f t="shared" si="240"/>
        <v>0</v>
      </c>
      <c r="CV61" s="74">
        <f t="shared" si="241"/>
        <v>0</v>
      </c>
      <c r="CW61" s="74">
        <f t="shared" si="242"/>
        <v>0</v>
      </c>
      <c r="CX61" s="74">
        <f t="shared" si="243"/>
        <v>0</v>
      </c>
      <c r="CY61" s="83">
        <f t="shared" si="244"/>
        <v>0</v>
      </c>
      <c r="CZ61" s="2"/>
      <c r="DA61" s="2"/>
      <c r="DB61" s="2"/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</row>
    <row r="62" spans="1:150" s="19" customFormat="1" hidden="1" x14ac:dyDescent="0.2">
      <c r="A62" s="22" t="str">
        <f>'ПЛАН НАВЧАЛЬНОГО ПРОЦЕСУ ДЕННА'!A62</f>
        <v>2.09</v>
      </c>
      <c r="B62" s="271" t="str">
        <f>'ПЛАН НАВЧАЛЬНОГО ПРОЦЕСУ ДЕННА'!B62</f>
        <v>Вибіркова дисципліна 9</v>
      </c>
      <c r="C62" s="272"/>
      <c r="D62" s="273">
        <f>'ПЛАН НАВЧАЛЬНОГО ПРОЦЕСУ ДЕННА'!D62</f>
        <v>0</v>
      </c>
      <c r="E62" s="274">
        <f>'ПЛАН НАВЧАЛЬНОГО ПРОЦЕСУ ДЕННА'!E62</f>
        <v>0</v>
      </c>
      <c r="F62" s="274">
        <f>'ПЛАН НАВЧАЛЬНОГО ПРОЦЕСУ ДЕННА'!F62</f>
        <v>0</v>
      </c>
      <c r="G62" s="275">
        <f>'ПЛАН НАВЧАЛЬНОГО ПРОЦЕСУ ДЕННА'!G62</f>
        <v>0</v>
      </c>
      <c r="H62" s="273">
        <f>'ПЛАН НАВЧАЛЬНОГО ПРОЦЕСУ ДЕННА'!H62</f>
        <v>0</v>
      </c>
      <c r="I62" s="274">
        <f>'ПЛАН НАВЧАЛЬНОГО ПРОЦЕСУ ДЕННА'!I62</f>
        <v>0</v>
      </c>
      <c r="J62" s="274">
        <f>'ПЛАН НАВЧАЛЬНОГО ПРОЦЕСУ ДЕННА'!J62</f>
        <v>0</v>
      </c>
      <c r="K62" s="274">
        <f>'ПЛАН НАВЧАЛЬНОГО ПРОЦЕСУ ДЕННА'!K62</f>
        <v>0</v>
      </c>
      <c r="L62" s="274">
        <f>'ПЛАН НАВЧАЛЬНОГО ПРОЦЕСУ ДЕННА'!L62</f>
        <v>0</v>
      </c>
      <c r="M62" s="274">
        <f>'ПЛАН НАВЧАЛЬНОГО ПРОЦЕСУ ДЕННА'!M62</f>
        <v>0</v>
      </c>
      <c r="N62" s="274">
        <f>'ПЛАН НАВЧАЛЬНОГО ПРОЦЕСУ ДЕННА'!N62</f>
        <v>0</v>
      </c>
      <c r="O62" s="253">
        <f>'ПЛАН НАВЧАЛЬНОГО ПРОЦЕСУ ДЕННА'!O62</f>
        <v>0</v>
      </c>
      <c r="P62" s="253">
        <f>'ПЛАН НАВЧАЛЬНОГО ПРОЦЕСУ ДЕННА'!P62</f>
        <v>0</v>
      </c>
      <c r="Q62" s="273">
        <f>'ПЛАН НАВЧАЛЬНОГО ПРОЦЕСУ ДЕННА'!Q62</f>
        <v>0</v>
      </c>
      <c r="R62" s="274">
        <f>'ПЛАН НАВЧАЛЬНОГО ПРОЦЕСУ ДЕННА'!R62</f>
        <v>0</v>
      </c>
      <c r="S62" s="274">
        <f>'ПЛАН НАВЧАЛЬНОГО ПРОЦЕСУ ДЕННА'!S62</f>
        <v>0</v>
      </c>
      <c r="T62" s="274">
        <f>'ПЛАН НАВЧАЛЬНОГО ПРОЦЕСУ ДЕННА'!T62</f>
        <v>0</v>
      </c>
      <c r="U62" s="274">
        <f>'ПЛАН НАВЧАЛЬНОГО ПРОЦЕСУ ДЕННА'!U62</f>
        <v>0</v>
      </c>
      <c r="V62" s="274">
        <f>'ПЛАН НАВЧАЛЬНОГО ПРОЦЕСУ ДЕННА'!V62</f>
        <v>0</v>
      </c>
      <c r="W62" s="274">
        <f>'ПЛАН НАВЧАЛЬНОГО ПРОЦЕСУ ДЕННА'!W62</f>
        <v>0</v>
      </c>
      <c r="X62" s="276">
        <f>'ПЛАН НАВЧАЛЬНОГО ПРОЦЕСУ ДЕННА'!X62</f>
        <v>0</v>
      </c>
      <c r="Y62" s="142">
        <f t="shared" si="205"/>
        <v>0</v>
      </c>
      <c r="Z62" s="9"/>
      <c r="AA62" s="9"/>
      <c r="AB62" s="9"/>
      <c r="AC62" s="9"/>
      <c r="AD62" s="277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277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277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69">
        <f>'ПЛАН НАВЧАЛЬНОГО ПРОЦЕСУ ДЕННА'!AG62</f>
        <v>0</v>
      </c>
      <c r="AH62" s="277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277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277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69">
        <f>'ПЛАН НАВЧАЛЬНОГО ПРОЦЕСУ ДЕННА'!AK62</f>
        <v>0</v>
      </c>
      <c r="AL62" s="277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277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277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69">
        <f>'ПЛАН НАВЧАЛЬНОГО ПРОЦЕСУ ДЕННА'!AO62</f>
        <v>0</v>
      </c>
      <c r="AP62" s="277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277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277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69">
        <f>'ПЛАН НАВЧАЛЬНОГО ПРОЦЕСУ ДЕННА'!AS62</f>
        <v>0</v>
      </c>
      <c r="AT62" s="277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277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277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69">
        <f>'ПЛАН НАВЧАЛЬНОГО ПРОЦЕСУ ДЕННА'!AW62</f>
        <v>0</v>
      </c>
      <c r="AX62" s="277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277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277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69">
        <f>'ПЛАН НАВЧАЛЬНОГО ПРОЦЕСУ ДЕННА'!BA62</f>
        <v>0</v>
      </c>
      <c r="BB62" s="277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277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277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69">
        <f>'ПЛАН НАВЧАЛЬНОГО ПРОЦЕСУ ДЕННА'!BE62</f>
        <v>0</v>
      </c>
      <c r="BF62" s="277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277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277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69">
        <f>'ПЛАН НАВЧАЛЬНОГО ПРОЦЕСУ ДЕННА'!BI62</f>
        <v>0</v>
      </c>
      <c r="BJ62" s="63">
        <f t="shared" si="206"/>
        <v>0</v>
      </c>
      <c r="BK62" s="126" t="str">
        <f t="shared" si="207"/>
        <v/>
      </c>
      <c r="BL62" s="85">
        <f t="shared" si="208"/>
        <v>0</v>
      </c>
      <c r="BM62" s="85">
        <f t="shared" si="209"/>
        <v>0</v>
      </c>
      <c r="BN62" s="85">
        <f t="shared" si="210"/>
        <v>0</v>
      </c>
      <c r="BO62" s="85">
        <f t="shared" si="211"/>
        <v>0</v>
      </c>
      <c r="BP62" s="85">
        <f t="shared" si="212"/>
        <v>0</v>
      </c>
      <c r="BQ62" s="85">
        <f t="shared" si="213"/>
        <v>0</v>
      </c>
      <c r="BR62" s="85">
        <f t="shared" si="214"/>
        <v>0</v>
      </c>
      <c r="BS62" s="85">
        <f t="shared" si="215"/>
        <v>0</v>
      </c>
      <c r="BT62" s="90">
        <f t="shared" si="216"/>
        <v>0</v>
      </c>
      <c r="BU62" s="2"/>
      <c r="BV62" s="2"/>
      <c r="BW62" s="14">
        <f t="shared" si="217"/>
        <v>0</v>
      </c>
      <c r="BX62" s="14">
        <f t="shared" si="218"/>
        <v>0</v>
      </c>
      <c r="BY62" s="14">
        <f t="shared" si="219"/>
        <v>0</v>
      </c>
      <c r="BZ62" s="14">
        <f t="shared" si="220"/>
        <v>0</v>
      </c>
      <c r="CA62" s="14">
        <f t="shared" si="221"/>
        <v>0</v>
      </c>
      <c r="CB62" s="14">
        <f t="shared" si="222"/>
        <v>0</v>
      </c>
      <c r="CC62" s="14">
        <f t="shared" si="223"/>
        <v>0</v>
      </c>
      <c r="CD62" s="14">
        <f t="shared" si="224"/>
        <v>0</v>
      </c>
      <c r="CE62" s="201">
        <f t="shared" si="225"/>
        <v>0</v>
      </c>
      <c r="CF62" s="217">
        <f t="shared" si="226"/>
        <v>0</v>
      </c>
      <c r="CG62" s="2"/>
      <c r="CH62" s="74">
        <f t="shared" si="227"/>
        <v>0</v>
      </c>
      <c r="CI62" s="74">
        <f t="shared" si="228"/>
        <v>0</v>
      </c>
      <c r="CJ62" s="74">
        <f t="shared" si="229"/>
        <v>0</v>
      </c>
      <c r="CK62" s="74">
        <f t="shared" si="230"/>
        <v>0</v>
      </c>
      <c r="CL62" s="74">
        <f t="shared" si="231"/>
        <v>0</v>
      </c>
      <c r="CM62" s="74">
        <f t="shared" si="232"/>
        <v>0</v>
      </c>
      <c r="CN62" s="74">
        <f t="shared" si="233"/>
        <v>0</v>
      </c>
      <c r="CO62" s="74">
        <f t="shared" si="234"/>
        <v>0</v>
      </c>
      <c r="CP62" s="84">
        <f t="shared" si="235"/>
        <v>0</v>
      </c>
      <c r="CQ62" s="74">
        <f t="shared" si="236"/>
        <v>0</v>
      </c>
      <c r="CR62" s="74">
        <f t="shared" si="237"/>
        <v>0</v>
      </c>
      <c r="CS62" s="75">
        <f t="shared" si="238"/>
        <v>0</v>
      </c>
      <c r="CT62" s="74">
        <f t="shared" si="239"/>
        <v>0</v>
      </c>
      <c r="CU62" s="74">
        <f t="shared" si="240"/>
        <v>0</v>
      </c>
      <c r="CV62" s="74">
        <f t="shared" si="241"/>
        <v>0</v>
      </c>
      <c r="CW62" s="74">
        <f t="shared" si="242"/>
        <v>0</v>
      </c>
      <c r="CX62" s="74">
        <f t="shared" si="243"/>
        <v>0</v>
      </c>
      <c r="CY62" s="83">
        <f t="shared" si="244"/>
        <v>0</v>
      </c>
      <c r="CZ62" s="2"/>
      <c r="DA62" s="2"/>
      <c r="DB62" s="2"/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</row>
    <row r="63" spans="1:150" s="19" customFormat="1" hidden="1" x14ac:dyDescent="0.2">
      <c r="A63" s="22" t="str">
        <f>'ПЛАН НАВЧАЛЬНОГО ПРОЦЕСУ ДЕННА'!A63</f>
        <v>2.10</v>
      </c>
      <c r="B63" s="271" t="str">
        <f>'ПЛАН НАВЧАЛЬНОГО ПРОЦЕСУ ДЕННА'!B63</f>
        <v>Вибіркова дисципліна 10</v>
      </c>
      <c r="C63" s="272"/>
      <c r="D63" s="273">
        <f>'ПЛАН НАВЧАЛЬНОГО ПРОЦЕСУ ДЕННА'!D63</f>
        <v>0</v>
      </c>
      <c r="E63" s="274">
        <f>'ПЛАН НАВЧАЛЬНОГО ПРОЦЕСУ ДЕННА'!E63</f>
        <v>0</v>
      </c>
      <c r="F63" s="274">
        <f>'ПЛАН НАВЧАЛЬНОГО ПРОЦЕСУ ДЕННА'!F63</f>
        <v>0</v>
      </c>
      <c r="G63" s="275">
        <f>'ПЛАН НАВЧАЛЬНОГО ПРОЦЕСУ ДЕННА'!G63</f>
        <v>0</v>
      </c>
      <c r="H63" s="273">
        <f>'ПЛАН НАВЧАЛЬНОГО ПРОЦЕСУ ДЕННА'!H63</f>
        <v>0</v>
      </c>
      <c r="I63" s="274">
        <f>'ПЛАН НАВЧАЛЬНОГО ПРОЦЕСУ ДЕННА'!I63</f>
        <v>0</v>
      </c>
      <c r="J63" s="274">
        <f>'ПЛАН НАВЧАЛЬНОГО ПРОЦЕСУ ДЕННА'!J63</f>
        <v>0</v>
      </c>
      <c r="K63" s="274">
        <f>'ПЛАН НАВЧАЛЬНОГО ПРОЦЕСУ ДЕННА'!K63</f>
        <v>0</v>
      </c>
      <c r="L63" s="274">
        <f>'ПЛАН НАВЧАЛЬНОГО ПРОЦЕСУ ДЕННА'!L63</f>
        <v>0</v>
      </c>
      <c r="M63" s="274">
        <f>'ПЛАН НАВЧАЛЬНОГО ПРОЦЕСУ ДЕННА'!M63</f>
        <v>0</v>
      </c>
      <c r="N63" s="274">
        <f>'ПЛАН НАВЧАЛЬНОГО ПРОЦЕСУ ДЕННА'!N63</f>
        <v>0</v>
      </c>
      <c r="O63" s="253">
        <f>'ПЛАН НАВЧАЛЬНОГО ПРОЦЕСУ ДЕННА'!O63</f>
        <v>0</v>
      </c>
      <c r="P63" s="253">
        <f>'ПЛАН НАВЧАЛЬНОГО ПРОЦЕСУ ДЕННА'!P63</f>
        <v>0</v>
      </c>
      <c r="Q63" s="273">
        <f>'ПЛАН НАВЧАЛЬНОГО ПРОЦЕСУ ДЕННА'!Q63</f>
        <v>0</v>
      </c>
      <c r="R63" s="274">
        <f>'ПЛАН НАВЧАЛЬНОГО ПРОЦЕСУ ДЕННА'!R63</f>
        <v>0</v>
      </c>
      <c r="S63" s="274">
        <f>'ПЛАН НАВЧАЛЬНОГО ПРОЦЕСУ ДЕННА'!S63</f>
        <v>0</v>
      </c>
      <c r="T63" s="274">
        <f>'ПЛАН НАВЧАЛЬНОГО ПРОЦЕСУ ДЕННА'!T63</f>
        <v>0</v>
      </c>
      <c r="U63" s="274">
        <f>'ПЛАН НАВЧАЛЬНОГО ПРОЦЕСУ ДЕННА'!U63</f>
        <v>0</v>
      </c>
      <c r="V63" s="274">
        <f>'ПЛАН НАВЧАЛЬНОГО ПРОЦЕСУ ДЕННА'!V63</f>
        <v>0</v>
      </c>
      <c r="W63" s="274">
        <f>'ПЛАН НАВЧАЛЬНОГО ПРОЦЕСУ ДЕННА'!W63</f>
        <v>0</v>
      </c>
      <c r="X63" s="276">
        <f>'ПЛАН НАВЧАЛЬНОГО ПРОЦЕСУ ДЕННА'!X63</f>
        <v>0</v>
      </c>
      <c r="Y63" s="142">
        <f t="shared" si="205"/>
        <v>0</v>
      </c>
      <c r="Z63" s="9"/>
      <c r="AA63" s="9"/>
      <c r="AB63" s="9"/>
      <c r="AC63" s="9"/>
      <c r="AD63" s="277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277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277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69">
        <f>'ПЛАН НАВЧАЛЬНОГО ПРОЦЕСУ ДЕННА'!AG63</f>
        <v>0</v>
      </c>
      <c r="AH63" s="277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277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277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69">
        <f>'ПЛАН НАВЧАЛЬНОГО ПРОЦЕСУ ДЕННА'!AK63</f>
        <v>0</v>
      </c>
      <c r="AL63" s="277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277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277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69">
        <f>'ПЛАН НАВЧАЛЬНОГО ПРОЦЕСУ ДЕННА'!AO63</f>
        <v>0</v>
      </c>
      <c r="AP63" s="277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277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277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69">
        <f>'ПЛАН НАВЧАЛЬНОГО ПРОЦЕСУ ДЕННА'!AS63</f>
        <v>0</v>
      </c>
      <c r="AT63" s="277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277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277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69">
        <f>'ПЛАН НАВЧАЛЬНОГО ПРОЦЕСУ ДЕННА'!AW63</f>
        <v>0</v>
      </c>
      <c r="AX63" s="277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277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277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69">
        <f>'ПЛАН НАВЧАЛЬНОГО ПРОЦЕСУ ДЕННА'!BA63</f>
        <v>0</v>
      </c>
      <c r="BB63" s="277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277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277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69">
        <f>'ПЛАН НАВЧАЛЬНОГО ПРОЦЕСУ ДЕННА'!BE63</f>
        <v>0</v>
      </c>
      <c r="BF63" s="277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277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277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69">
        <f>'ПЛАН НАВЧАЛЬНОГО ПРОЦЕСУ ДЕННА'!BI63</f>
        <v>0</v>
      </c>
      <c r="BJ63" s="63">
        <f t="shared" si="206"/>
        <v>0</v>
      </c>
      <c r="BK63" s="126" t="str">
        <f t="shared" si="207"/>
        <v/>
      </c>
      <c r="BL63" s="85">
        <f t="shared" si="208"/>
        <v>0</v>
      </c>
      <c r="BM63" s="85">
        <f t="shared" si="209"/>
        <v>0</v>
      </c>
      <c r="BN63" s="85">
        <f t="shared" si="210"/>
        <v>0</v>
      </c>
      <c r="BO63" s="85">
        <f t="shared" si="211"/>
        <v>0</v>
      </c>
      <c r="BP63" s="85">
        <f t="shared" si="212"/>
        <v>0</v>
      </c>
      <c r="BQ63" s="85">
        <f t="shared" si="213"/>
        <v>0</v>
      </c>
      <c r="BR63" s="85">
        <f t="shared" si="214"/>
        <v>0</v>
      </c>
      <c r="BS63" s="85">
        <f t="shared" si="215"/>
        <v>0</v>
      </c>
      <c r="BT63" s="90">
        <f t="shared" si="216"/>
        <v>0</v>
      </c>
      <c r="BU63" s="2"/>
      <c r="BV63" s="2"/>
      <c r="BW63" s="14">
        <f t="shared" si="217"/>
        <v>0</v>
      </c>
      <c r="BX63" s="14">
        <f t="shared" si="218"/>
        <v>0</v>
      </c>
      <c r="BY63" s="14">
        <f t="shared" si="219"/>
        <v>0</v>
      </c>
      <c r="BZ63" s="14">
        <f t="shared" si="220"/>
        <v>0</v>
      </c>
      <c r="CA63" s="14">
        <f t="shared" si="221"/>
        <v>0</v>
      </c>
      <c r="CB63" s="14">
        <f t="shared" si="222"/>
        <v>0</v>
      </c>
      <c r="CC63" s="14">
        <f t="shared" si="223"/>
        <v>0</v>
      </c>
      <c r="CD63" s="14">
        <f t="shared" si="224"/>
        <v>0</v>
      </c>
      <c r="CE63" s="201">
        <f t="shared" si="225"/>
        <v>0</v>
      </c>
      <c r="CF63" s="217">
        <f t="shared" si="226"/>
        <v>0</v>
      </c>
      <c r="CG63" s="2"/>
      <c r="CH63" s="74">
        <f t="shared" si="227"/>
        <v>0</v>
      </c>
      <c r="CI63" s="74">
        <f t="shared" si="228"/>
        <v>0</v>
      </c>
      <c r="CJ63" s="74">
        <f t="shared" si="229"/>
        <v>0</v>
      </c>
      <c r="CK63" s="74">
        <f t="shared" si="230"/>
        <v>0</v>
      </c>
      <c r="CL63" s="74">
        <f t="shared" si="231"/>
        <v>0</v>
      </c>
      <c r="CM63" s="74">
        <f t="shared" si="232"/>
        <v>0</v>
      </c>
      <c r="CN63" s="74">
        <f t="shared" si="233"/>
        <v>0</v>
      </c>
      <c r="CO63" s="74">
        <f t="shared" si="234"/>
        <v>0</v>
      </c>
      <c r="CP63" s="84">
        <f t="shared" si="235"/>
        <v>0</v>
      </c>
      <c r="CQ63" s="74">
        <f t="shared" si="236"/>
        <v>0</v>
      </c>
      <c r="CR63" s="74">
        <f t="shared" si="237"/>
        <v>0</v>
      </c>
      <c r="CS63" s="75">
        <f t="shared" si="238"/>
        <v>0</v>
      </c>
      <c r="CT63" s="74">
        <f t="shared" si="239"/>
        <v>0</v>
      </c>
      <c r="CU63" s="74">
        <f t="shared" si="240"/>
        <v>0</v>
      </c>
      <c r="CV63" s="74">
        <f t="shared" si="241"/>
        <v>0</v>
      </c>
      <c r="CW63" s="74">
        <f t="shared" si="242"/>
        <v>0</v>
      </c>
      <c r="CX63" s="74">
        <f t="shared" si="243"/>
        <v>0</v>
      </c>
      <c r="CY63" s="83">
        <f t="shared" si="244"/>
        <v>0</v>
      </c>
      <c r="CZ63" s="2"/>
      <c r="DA63" s="2"/>
      <c r="DB63" s="2"/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</row>
    <row r="64" spans="1:150" s="19" customFormat="1" hidden="1" x14ac:dyDescent="0.2">
      <c r="A64" s="22" t="str">
        <f>'ПЛАН НАВЧАЛЬНОГО ПРОЦЕСУ ДЕННА'!A64</f>
        <v>2.11</v>
      </c>
      <c r="B64" s="271" t="str">
        <f>'ПЛАН НАВЧАЛЬНОГО ПРОЦЕСУ ДЕННА'!B64</f>
        <v>Вибіркова дисципліна 11</v>
      </c>
      <c r="C64" s="272"/>
      <c r="D64" s="273">
        <f>'ПЛАН НАВЧАЛЬНОГО ПРОЦЕСУ ДЕННА'!D64</f>
        <v>0</v>
      </c>
      <c r="E64" s="274">
        <f>'ПЛАН НАВЧАЛЬНОГО ПРОЦЕСУ ДЕННА'!E64</f>
        <v>0</v>
      </c>
      <c r="F64" s="274">
        <f>'ПЛАН НАВЧАЛЬНОГО ПРОЦЕСУ ДЕННА'!F64</f>
        <v>0</v>
      </c>
      <c r="G64" s="275">
        <f>'ПЛАН НАВЧАЛЬНОГО ПРОЦЕСУ ДЕННА'!G64</f>
        <v>0</v>
      </c>
      <c r="H64" s="273">
        <f>'ПЛАН НАВЧАЛЬНОГО ПРОЦЕСУ ДЕННА'!H64</f>
        <v>0</v>
      </c>
      <c r="I64" s="274">
        <f>'ПЛАН НАВЧАЛЬНОГО ПРОЦЕСУ ДЕННА'!I64</f>
        <v>0</v>
      </c>
      <c r="J64" s="274">
        <f>'ПЛАН НАВЧАЛЬНОГО ПРОЦЕСУ ДЕННА'!J64</f>
        <v>0</v>
      </c>
      <c r="K64" s="274">
        <f>'ПЛАН НАВЧАЛЬНОГО ПРОЦЕСУ ДЕННА'!K64</f>
        <v>0</v>
      </c>
      <c r="L64" s="274">
        <f>'ПЛАН НАВЧАЛЬНОГО ПРОЦЕСУ ДЕННА'!L64</f>
        <v>0</v>
      </c>
      <c r="M64" s="274">
        <f>'ПЛАН НАВЧАЛЬНОГО ПРОЦЕСУ ДЕННА'!M64</f>
        <v>0</v>
      </c>
      <c r="N64" s="274">
        <f>'ПЛАН НАВЧАЛЬНОГО ПРОЦЕСУ ДЕННА'!N64</f>
        <v>0</v>
      </c>
      <c r="O64" s="253">
        <f>'ПЛАН НАВЧАЛЬНОГО ПРОЦЕСУ ДЕННА'!O64</f>
        <v>0</v>
      </c>
      <c r="P64" s="253">
        <f>'ПЛАН НАВЧАЛЬНОГО ПРОЦЕСУ ДЕННА'!P64</f>
        <v>0</v>
      </c>
      <c r="Q64" s="273">
        <f>'ПЛАН НАВЧАЛЬНОГО ПРОЦЕСУ ДЕННА'!Q64</f>
        <v>0</v>
      </c>
      <c r="R64" s="274">
        <f>'ПЛАН НАВЧАЛЬНОГО ПРОЦЕСУ ДЕННА'!R64</f>
        <v>0</v>
      </c>
      <c r="S64" s="274">
        <f>'ПЛАН НАВЧАЛЬНОГО ПРОЦЕСУ ДЕННА'!S64</f>
        <v>0</v>
      </c>
      <c r="T64" s="274">
        <f>'ПЛАН НАВЧАЛЬНОГО ПРОЦЕСУ ДЕННА'!T64</f>
        <v>0</v>
      </c>
      <c r="U64" s="274">
        <f>'ПЛАН НАВЧАЛЬНОГО ПРОЦЕСУ ДЕННА'!U64</f>
        <v>0</v>
      </c>
      <c r="V64" s="274">
        <f>'ПЛАН НАВЧАЛЬНОГО ПРОЦЕСУ ДЕННА'!V64</f>
        <v>0</v>
      </c>
      <c r="W64" s="274">
        <f>'ПЛАН НАВЧАЛЬНОГО ПРОЦЕСУ ДЕННА'!W64</f>
        <v>0</v>
      </c>
      <c r="X64" s="276">
        <f>'ПЛАН НАВЧАЛЬНОГО ПРОЦЕСУ ДЕННА'!X64</f>
        <v>0</v>
      </c>
      <c r="Y64" s="142">
        <f t="shared" si="205"/>
        <v>0</v>
      </c>
      <c r="Z64" s="9"/>
      <c r="AA64" s="9"/>
      <c r="AB64" s="9"/>
      <c r="AC64" s="9"/>
      <c r="AD64" s="277">
        <f>IF('ПЛАН НАВЧАЛЬНОГО ПРОЦЕСУ ДЕННА'!AD64&gt;0,IF(ROUND('ПЛАН НАВЧАЛЬНОГО ПРОЦЕСУ ДЕННА'!AD64*$BW$4,0)&gt;0,ROUND('ПЛАН НАВЧАЛЬНОГО ПРОЦЕСУ ДЕННА'!AD64*$BW$4,0)*2,2),0)</f>
        <v>0</v>
      </c>
      <c r="AE64" s="277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277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69">
        <f>'ПЛАН НАВЧАЛЬНОГО ПРОЦЕСУ ДЕННА'!AG64</f>
        <v>0</v>
      </c>
      <c r="AH64" s="277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277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277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69">
        <f>'ПЛАН НАВЧАЛЬНОГО ПРОЦЕСУ ДЕННА'!AK64</f>
        <v>0</v>
      </c>
      <c r="AL64" s="277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277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277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69">
        <f>'ПЛАН НАВЧАЛЬНОГО ПРОЦЕСУ ДЕННА'!AO64</f>
        <v>0</v>
      </c>
      <c r="AP64" s="277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277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277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69">
        <f>'ПЛАН НАВЧАЛЬНОГО ПРОЦЕСУ ДЕННА'!AS64</f>
        <v>0</v>
      </c>
      <c r="AT64" s="277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277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277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69">
        <f>'ПЛАН НАВЧАЛЬНОГО ПРОЦЕСУ ДЕННА'!AW64</f>
        <v>0</v>
      </c>
      <c r="AX64" s="277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277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277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69">
        <f>'ПЛАН НАВЧАЛЬНОГО ПРОЦЕСУ ДЕННА'!BA64</f>
        <v>0</v>
      </c>
      <c r="BB64" s="277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277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277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69">
        <f>'ПЛАН НАВЧАЛЬНОГО ПРОЦЕСУ ДЕННА'!BE64</f>
        <v>0</v>
      </c>
      <c r="BF64" s="277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277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277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69">
        <f>'ПЛАН НАВЧАЛЬНОГО ПРОЦЕСУ ДЕННА'!BI64</f>
        <v>0</v>
      </c>
      <c r="BJ64" s="63">
        <f t="shared" si="206"/>
        <v>0</v>
      </c>
      <c r="BK64" s="126" t="str">
        <f t="shared" si="207"/>
        <v/>
      </c>
      <c r="BL64" s="85">
        <f t="shared" si="208"/>
        <v>0</v>
      </c>
      <c r="BM64" s="85">
        <f t="shared" si="209"/>
        <v>0</v>
      </c>
      <c r="BN64" s="85">
        <f t="shared" si="210"/>
        <v>0</v>
      </c>
      <c r="BO64" s="85">
        <f t="shared" si="211"/>
        <v>0</v>
      </c>
      <c r="BP64" s="85">
        <f t="shared" si="212"/>
        <v>0</v>
      </c>
      <c r="BQ64" s="85">
        <f t="shared" si="213"/>
        <v>0</v>
      </c>
      <c r="BR64" s="85">
        <f t="shared" si="214"/>
        <v>0</v>
      </c>
      <c r="BS64" s="85">
        <f t="shared" si="215"/>
        <v>0</v>
      </c>
      <c r="BT64" s="90">
        <f t="shared" si="216"/>
        <v>0</v>
      </c>
      <c r="BU64" s="2"/>
      <c r="BV64" s="2"/>
      <c r="BW64" s="14">
        <f t="shared" si="217"/>
        <v>0</v>
      </c>
      <c r="BX64" s="14">
        <f t="shared" si="218"/>
        <v>0</v>
      </c>
      <c r="BY64" s="14">
        <f t="shared" si="219"/>
        <v>0</v>
      </c>
      <c r="BZ64" s="14">
        <f t="shared" si="220"/>
        <v>0</v>
      </c>
      <c r="CA64" s="14">
        <f t="shared" si="221"/>
        <v>0</v>
      </c>
      <c r="CB64" s="14">
        <f t="shared" si="222"/>
        <v>0</v>
      </c>
      <c r="CC64" s="14">
        <f t="shared" si="223"/>
        <v>0</v>
      </c>
      <c r="CD64" s="14">
        <f t="shared" si="224"/>
        <v>0</v>
      </c>
      <c r="CE64" s="201">
        <f t="shared" si="225"/>
        <v>0</v>
      </c>
      <c r="CF64" s="217">
        <f t="shared" si="226"/>
        <v>0</v>
      </c>
      <c r="CG64" s="2"/>
      <c r="CH64" s="74">
        <f t="shared" si="227"/>
        <v>0</v>
      </c>
      <c r="CI64" s="74">
        <f t="shared" si="228"/>
        <v>0</v>
      </c>
      <c r="CJ64" s="74">
        <f t="shared" si="229"/>
        <v>0</v>
      </c>
      <c r="CK64" s="74">
        <f t="shared" si="230"/>
        <v>0</v>
      </c>
      <c r="CL64" s="74">
        <f t="shared" si="231"/>
        <v>0</v>
      </c>
      <c r="CM64" s="74">
        <f t="shared" si="232"/>
        <v>0</v>
      </c>
      <c r="CN64" s="74">
        <f t="shared" si="233"/>
        <v>0</v>
      </c>
      <c r="CO64" s="74">
        <f t="shared" si="234"/>
        <v>0</v>
      </c>
      <c r="CP64" s="84">
        <f t="shared" si="235"/>
        <v>0</v>
      </c>
      <c r="CQ64" s="74">
        <f t="shared" si="236"/>
        <v>0</v>
      </c>
      <c r="CR64" s="74">
        <f t="shared" si="237"/>
        <v>0</v>
      </c>
      <c r="CS64" s="75">
        <f t="shared" si="238"/>
        <v>0</v>
      </c>
      <c r="CT64" s="74">
        <f t="shared" si="239"/>
        <v>0</v>
      </c>
      <c r="CU64" s="74">
        <f t="shared" si="240"/>
        <v>0</v>
      </c>
      <c r="CV64" s="74">
        <f t="shared" si="241"/>
        <v>0</v>
      </c>
      <c r="CW64" s="74">
        <f t="shared" si="242"/>
        <v>0</v>
      </c>
      <c r="CX64" s="74">
        <f t="shared" si="243"/>
        <v>0</v>
      </c>
      <c r="CY64" s="83">
        <f t="shared" si="244"/>
        <v>0</v>
      </c>
      <c r="CZ64" s="2"/>
      <c r="DA64" s="2"/>
      <c r="DB64" s="2"/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</row>
    <row r="65" spans="1:150" s="19" customFormat="1" hidden="1" x14ac:dyDescent="0.2">
      <c r="A65" s="22" t="str">
        <f>'ПЛАН НАВЧАЛЬНОГО ПРОЦЕСУ ДЕННА'!A65</f>
        <v>2.12</v>
      </c>
      <c r="B65" s="271" t="str">
        <f>'ПЛАН НАВЧАЛЬНОГО ПРОЦЕСУ ДЕННА'!B65</f>
        <v>Вибіркова дисципліна 12</v>
      </c>
      <c r="C65" s="272"/>
      <c r="D65" s="273">
        <f>'ПЛАН НАВЧАЛЬНОГО ПРОЦЕСУ ДЕННА'!D65</f>
        <v>0</v>
      </c>
      <c r="E65" s="274">
        <f>'ПЛАН НАВЧАЛЬНОГО ПРОЦЕСУ ДЕННА'!E65</f>
        <v>0</v>
      </c>
      <c r="F65" s="274">
        <f>'ПЛАН НАВЧАЛЬНОГО ПРОЦЕСУ ДЕННА'!F65</f>
        <v>0</v>
      </c>
      <c r="G65" s="275">
        <f>'ПЛАН НАВЧАЛЬНОГО ПРОЦЕСУ ДЕННА'!G65</f>
        <v>0</v>
      </c>
      <c r="H65" s="273">
        <f>'ПЛАН НАВЧАЛЬНОГО ПРОЦЕСУ ДЕННА'!H65</f>
        <v>0</v>
      </c>
      <c r="I65" s="274">
        <f>'ПЛАН НАВЧАЛЬНОГО ПРОЦЕСУ ДЕННА'!I65</f>
        <v>0</v>
      </c>
      <c r="J65" s="274">
        <f>'ПЛАН НАВЧАЛЬНОГО ПРОЦЕСУ ДЕННА'!J65</f>
        <v>0</v>
      </c>
      <c r="K65" s="274">
        <f>'ПЛАН НАВЧАЛЬНОГО ПРОЦЕСУ ДЕННА'!K65</f>
        <v>0</v>
      </c>
      <c r="L65" s="274">
        <f>'ПЛАН НАВЧАЛЬНОГО ПРОЦЕСУ ДЕННА'!L65</f>
        <v>0</v>
      </c>
      <c r="M65" s="274">
        <f>'ПЛАН НАВЧАЛЬНОГО ПРОЦЕСУ ДЕННА'!M65</f>
        <v>0</v>
      </c>
      <c r="N65" s="274">
        <f>'ПЛАН НАВЧАЛЬНОГО ПРОЦЕСУ ДЕННА'!N65</f>
        <v>0</v>
      </c>
      <c r="O65" s="253">
        <f>'ПЛАН НАВЧАЛЬНОГО ПРОЦЕСУ ДЕННА'!O65</f>
        <v>0</v>
      </c>
      <c r="P65" s="253">
        <f>'ПЛАН НАВЧАЛЬНОГО ПРОЦЕСУ ДЕННА'!P65</f>
        <v>0</v>
      </c>
      <c r="Q65" s="273">
        <f>'ПЛАН НАВЧАЛЬНОГО ПРОЦЕСУ ДЕННА'!Q65</f>
        <v>0</v>
      </c>
      <c r="R65" s="274">
        <f>'ПЛАН НАВЧАЛЬНОГО ПРОЦЕСУ ДЕННА'!R65</f>
        <v>0</v>
      </c>
      <c r="S65" s="274">
        <f>'ПЛАН НАВЧАЛЬНОГО ПРОЦЕСУ ДЕННА'!S65</f>
        <v>0</v>
      </c>
      <c r="T65" s="274">
        <f>'ПЛАН НАВЧАЛЬНОГО ПРОЦЕСУ ДЕННА'!T65</f>
        <v>0</v>
      </c>
      <c r="U65" s="274">
        <f>'ПЛАН НАВЧАЛЬНОГО ПРОЦЕСУ ДЕННА'!U65</f>
        <v>0</v>
      </c>
      <c r="V65" s="274">
        <f>'ПЛАН НАВЧАЛЬНОГО ПРОЦЕСУ ДЕННА'!V65</f>
        <v>0</v>
      </c>
      <c r="W65" s="274">
        <f>'ПЛАН НАВЧАЛЬНОГО ПРОЦЕСУ ДЕННА'!W65</f>
        <v>0</v>
      </c>
      <c r="X65" s="276">
        <f>'ПЛАН НАВЧАЛЬНОГО ПРОЦЕСУ ДЕННА'!X65</f>
        <v>0</v>
      </c>
      <c r="Y65" s="142">
        <f t="shared" si="205"/>
        <v>0</v>
      </c>
      <c r="Z65" s="9"/>
      <c r="AA65" s="9"/>
      <c r="AB65" s="9"/>
      <c r="AC65" s="9"/>
      <c r="AD65" s="277">
        <f>IF('ПЛАН НАВЧАЛЬНОГО ПРОЦЕСУ ДЕННА'!AD65&gt;0,IF(ROUND('ПЛАН НАВЧАЛЬНОГО ПРОЦЕСУ ДЕННА'!AD65*$BW$4,0)&gt;0,ROUND('ПЛАН НАВЧАЛЬНОГО ПРОЦЕСУ ДЕННА'!AD65*$BW$4,0)*2,2),0)</f>
        <v>0</v>
      </c>
      <c r="AE65" s="277">
        <f>IF('ПЛАН НАВЧАЛЬНОГО ПРОЦЕСУ ДЕННА'!AE65&gt;0,IF(ROUND('ПЛАН НАВЧАЛЬНОГО ПРОЦЕСУ ДЕННА'!AE65*$BW$4,0)&gt;0,ROUND('ПЛАН НАВЧАЛЬНОГО ПРОЦЕСУ ДЕННА'!AE65*$BW$4,0)*2,2),0)</f>
        <v>0</v>
      </c>
      <c r="AF65" s="277">
        <f>IF('ПЛАН НАВЧАЛЬНОГО ПРОЦЕСУ ДЕННА'!AF65&gt;0,IF(ROUND('ПЛАН НАВЧАЛЬНОГО ПРОЦЕСУ ДЕННА'!AF65*$BW$4,0)&gt;0,ROUND('ПЛАН НАВЧАЛЬНОГО ПРОЦЕСУ ДЕННА'!AF65*$BW$4,0)*2,2),0)</f>
        <v>0</v>
      </c>
      <c r="AG65" s="69">
        <f>'ПЛАН НАВЧАЛЬНОГО ПРОЦЕСУ ДЕННА'!AG65</f>
        <v>0</v>
      </c>
      <c r="AH65" s="277">
        <f>IF('ПЛАН НАВЧАЛЬНОГО ПРОЦЕСУ ДЕННА'!AH65&gt;0,IF(ROUND('ПЛАН НАВЧАЛЬНОГО ПРОЦЕСУ ДЕННА'!AH65*$BW$4,0)&gt;0,ROUND('ПЛАН НАВЧАЛЬНОГО ПРОЦЕСУ ДЕННА'!AH65*$BW$4,0)*2,2),0)</f>
        <v>0</v>
      </c>
      <c r="AI65" s="277">
        <f>IF('ПЛАН НАВЧАЛЬНОГО ПРОЦЕСУ ДЕННА'!AI65&gt;0,IF(ROUND('ПЛАН НАВЧАЛЬНОГО ПРОЦЕСУ ДЕННА'!AI65*$BW$4,0)&gt;0,ROUND('ПЛАН НАВЧАЛЬНОГО ПРОЦЕСУ ДЕННА'!AI65*$BW$4,0)*2,2),0)</f>
        <v>0</v>
      </c>
      <c r="AJ65" s="277">
        <f>IF('ПЛАН НАВЧАЛЬНОГО ПРОЦЕСУ ДЕННА'!AJ65&gt;0,IF(ROUND('ПЛАН НАВЧАЛЬНОГО ПРОЦЕСУ ДЕННА'!AJ65*$BW$4,0)&gt;0,ROUND('ПЛАН НАВЧАЛЬНОГО ПРОЦЕСУ ДЕННА'!AJ65*$BW$4,0)*2,2),0)</f>
        <v>0</v>
      </c>
      <c r="AK65" s="69">
        <f>'ПЛАН НАВЧАЛЬНОГО ПРОЦЕСУ ДЕННА'!AK65</f>
        <v>0</v>
      </c>
      <c r="AL65" s="277">
        <f>IF('ПЛАН НАВЧАЛЬНОГО ПРОЦЕСУ ДЕННА'!AL65&gt;0,IF(ROUND('ПЛАН НАВЧАЛЬНОГО ПРОЦЕСУ ДЕННА'!AL65*$BW$4,0)&gt;0,ROUND('ПЛАН НАВЧАЛЬНОГО ПРОЦЕСУ ДЕННА'!AL65*$BW$4,0)*2,2),0)</f>
        <v>0</v>
      </c>
      <c r="AM65" s="277">
        <f>IF('ПЛАН НАВЧАЛЬНОГО ПРОЦЕСУ ДЕННА'!AM65&gt;0,IF(ROUND('ПЛАН НАВЧАЛЬНОГО ПРОЦЕСУ ДЕННА'!AM65*$BW$4,0)&gt;0,ROUND('ПЛАН НАВЧАЛЬНОГО ПРОЦЕСУ ДЕННА'!AM65*$BW$4,0)*2,2),0)</f>
        <v>0</v>
      </c>
      <c r="AN65" s="277">
        <f>IF('ПЛАН НАВЧАЛЬНОГО ПРОЦЕСУ ДЕННА'!AN65&gt;0,IF(ROUND('ПЛАН НАВЧАЛЬНОГО ПРОЦЕСУ ДЕННА'!AN65*$BW$4,0)&gt;0,ROUND('ПЛАН НАВЧАЛЬНОГО ПРОЦЕСУ ДЕННА'!AN65*$BW$4,0)*2,2),0)</f>
        <v>0</v>
      </c>
      <c r="AO65" s="69">
        <f>'ПЛАН НАВЧАЛЬНОГО ПРОЦЕСУ ДЕННА'!AO65</f>
        <v>0</v>
      </c>
      <c r="AP65" s="277">
        <f>IF('ПЛАН НАВЧАЛЬНОГО ПРОЦЕСУ ДЕННА'!AP65&gt;0,IF(ROUND('ПЛАН НАВЧАЛЬНОГО ПРОЦЕСУ ДЕННА'!AP65*$BW$4,0)&gt;0,ROUND('ПЛАН НАВЧАЛЬНОГО ПРОЦЕСУ ДЕННА'!AP65*$BW$4,0)*2,2),0)</f>
        <v>0</v>
      </c>
      <c r="AQ65" s="277">
        <f>IF('ПЛАН НАВЧАЛЬНОГО ПРОЦЕСУ ДЕННА'!AQ65&gt;0,IF(ROUND('ПЛАН НАВЧАЛЬНОГО ПРОЦЕСУ ДЕННА'!AQ65*$BW$4,0)&gt;0,ROUND('ПЛАН НАВЧАЛЬНОГО ПРОЦЕСУ ДЕННА'!AQ65*$BW$4,0)*2,2),0)</f>
        <v>0</v>
      </c>
      <c r="AR65" s="277">
        <f>IF('ПЛАН НАВЧАЛЬНОГО ПРОЦЕСУ ДЕННА'!AR65&gt;0,IF(ROUND('ПЛАН НАВЧАЛЬНОГО ПРОЦЕСУ ДЕННА'!AR65*$BW$4,0)&gt;0,ROUND('ПЛАН НАВЧАЛЬНОГО ПРОЦЕСУ ДЕННА'!AR65*$BW$4,0)*2,2),0)</f>
        <v>0</v>
      </c>
      <c r="AS65" s="69">
        <f>'ПЛАН НАВЧАЛЬНОГО ПРОЦЕСУ ДЕННА'!AS65</f>
        <v>0</v>
      </c>
      <c r="AT65" s="277">
        <f>IF('ПЛАН НАВЧАЛЬНОГО ПРОЦЕСУ ДЕННА'!AT65&gt;0,IF(ROUND('ПЛАН НАВЧАЛЬНОГО ПРОЦЕСУ ДЕННА'!AT65*$BW$4,0)&gt;0,ROUND('ПЛАН НАВЧАЛЬНОГО ПРОЦЕСУ ДЕННА'!AT65*$BW$4,0)*2,2),0)</f>
        <v>0</v>
      </c>
      <c r="AU65" s="277">
        <f>IF('ПЛАН НАВЧАЛЬНОГО ПРОЦЕСУ ДЕННА'!AU65&gt;0,IF(ROUND('ПЛАН НАВЧАЛЬНОГО ПРОЦЕСУ ДЕННА'!AU65*$BW$4,0)&gt;0,ROUND('ПЛАН НАВЧАЛЬНОГО ПРОЦЕСУ ДЕННА'!AU65*$BW$4,0)*2,2),0)</f>
        <v>0</v>
      </c>
      <c r="AV65" s="277">
        <f>IF('ПЛАН НАВЧАЛЬНОГО ПРОЦЕСУ ДЕННА'!AV65&gt;0,IF(ROUND('ПЛАН НАВЧАЛЬНОГО ПРОЦЕСУ ДЕННА'!AV65*$BW$4,0)&gt;0,ROUND('ПЛАН НАВЧАЛЬНОГО ПРОЦЕСУ ДЕННА'!AV65*$BW$4,0)*2,2),0)</f>
        <v>0</v>
      </c>
      <c r="AW65" s="69">
        <f>'ПЛАН НАВЧАЛЬНОГО ПРОЦЕСУ ДЕННА'!AW65</f>
        <v>0</v>
      </c>
      <c r="AX65" s="277">
        <f>IF('ПЛАН НАВЧАЛЬНОГО ПРОЦЕСУ ДЕННА'!AX65&gt;0,IF(ROUND('ПЛАН НАВЧАЛЬНОГО ПРОЦЕСУ ДЕННА'!AX65*$BW$4,0)&gt;0,ROUND('ПЛАН НАВЧАЛЬНОГО ПРОЦЕСУ ДЕННА'!AX65*$BW$4,0)*2,2),0)</f>
        <v>0</v>
      </c>
      <c r="AY65" s="277">
        <f>IF('ПЛАН НАВЧАЛЬНОГО ПРОЦЕСУ ДЕННА'!AY65&gt;0,IF(ROUND('ПЛАН НАВЧАЛЬНОГО ПРОЦЕСУ ДЕННА'!AY65*$BW$4,0)&gt;0,ROUND('ПЛАН НАВЧАЛЬНОГО ПРОЦЕСУ ДЕННА'!AY65*$BW$4,0)*2,2),0)</f>
        <v>0</v>
      </c>
      <c r="AZ65" s="277">
        <f>IF('ПЛАН НАВЧАЛЬНОГО ПРОЦЕСУ ДЕННА'!AZ65&gt;0,IF(ROUND('ПЛАН НАВЧАЛЬНОГО ПРОЦЕСУ ДЕННА'!AZ65*$BW$4,0)&gt;0,ROUND('ПЛАН НАВЧАЛЬНОГО ПРОЦЕСУ ДЕННА'!AZ65*$BW$4,0)*2,2),0)</f>
        <v>0</v>
      </c>
      <c r="BA65" s="69">
        <f>'ПЛАН НАВЧАЛЬНОГО ПРОЦЕСУ ДЕННА'!BA65</f>
        <v>0</v>
      </c>
      <c r="BB65" s="277">
        <f>IF('ПЛАН НАВЧАЛЬНОГО ПРОЦЕСУ ДЕННА'!BB65&gt;0,IF(ROUND('ПЛАН НАВЧАЛЬНОГО ПРОЦЕСУ ДЕННА'!BB65*$BW$4,0)&gt;0,ROUND('ПЛАН НАВЧАЛЬНОГО ПРОЦЕСУ ДЕННА'!BB65*$BW$4,0)*2,2),0)</f>
        <v>0</v>
      </c>
      <c r="BC65" s="277">
        <f>IF('ПЛАН НАВЧАЛЬНОГО ПРОЦЕСУ ДЕННА'!BC65&gt;0,IF(ROUND('ПЛАН НАВЧАЛЬНОГО ПРОЦЕСУ ДЕННА'!BC65*$BW$4,0)&gt;0,ROUND('ПЛАН НАВЧАЛЬНОГО ПРОЦЕСУ ДЕННА'!BC65*$BW$4,0)*2,2),0)</f>
        <v>0</v>
      </c>
      <c r="BD65" s="277">
        <f>IF('ПЛАН НАВЧАЛЬНОГО ПРОЦЕСУ ДЕННА'!BD65&gt;0,IF(ROUND('ПЛАН НАВЧАЛЬНОГО ПРОЦЕСУ ДЕННА'!BD65*$BW$4,0)&gt;0,ROUND('ПЛАН НАВЧАЛЬНОГО ПРОЦЕСУ ДЕННА'!BD65*$BW$4,0)*2,2),0)</f>
        <v>0</v>
      </c>
      <c r="BE65" s="69">
        <f>'ПЛАН НАВЧАЛЬНОГО ПРОЦЕСУ ДЕННА'!BE65</f>
        <v>0</v>
      </c>
      <c r="BF65" s="277">
        <f>IF('ПЛАН НАВЧАЛЬНОГО ПРОЦЕСУ ДЕННА'!BF65&gt;0,IF(ROUND('ПЛАН НАВЧАЛЬНОГО ПРОЦЕСУ ДЕННА'!BF65*$BW$4,0)&gt;0,ROUND('ПЛАН НАВЧАЛЬНОГО ПРОЦЕСУ ДЕННА'!BF65*$BW$4,0)*2,2),0)</f>
        <v>0</v>
      </c>
      <c r="BG65" s="277">
        <f>IF('ПЛАН НАВЧАЛЬНОГО ПРОЦЕСУ ДЕННА'!BG65&gt;0,IF(ROUND('ПЛАН НАВЧАЛЬНОГО ПРОЦЕСУ ДЕННА'!BG65*$BW$4,0)&gt;0,ROUND('ПЛАН НАВЧАЛЬНОГО ПРОЦЕСУ ДЕННА'!BG65*$BW$4,0)*2,2),0)</f>
        <v>0</v>
      </c>
      <c r="BH65" s="277">
        <f>IF('ПЛАН НАВЧАЛЬНОГО ПРОЦЕСУ ДЕННА'!BH65&gt;0,IF(ROUND('ПЛАН НАВЧАЛЬНОГО ПРОЦЕСУ ДЕННА'!BH65*$BW$4,0)&gt;0,ROUND('ПЛАН НАВЧАЛЬНОГО ПРОЦЕСУ ДЕННА'!BH65*$BW$4,0)*2,2),0)</f>
        <v>0</v>
      </c>
      <c r="BI65" s="69">
        <f>'ПЛАН НАВЧАЛЬНОГО ПРОЦЕСУ ДЕННА'!BI65</f>
        <v>0</v>
      </c>
      <c r="BJ65" s="63">
        <f t="shared" si="206"/>
        <v>0</v>
      </c>
      <c r="BK65" s="126" t="str">
        <f t="shared" si="207"/>
        <v/>
      </c>
      <c r="BL65" s="85">
        <f t="shared" si="208"/>
        <v>0</v>
      </c>
      <c r="BM65" s="85">
        <f t="shared" si="209"/>
        <v>0</v>
      </c>
      <c r="BN65" s="85">
        <f t="shared" si="210"/>
        <v>0</v>
      </c>
      <c r="BO65" s="85">
        <f t="shared" si="211"/>
        <v>0</v>
      </c>
      <c r="BP65" s="85">
        <f t="shared" si="212"/>
        <v>0</v>
      </c>
      <c r="BQ65" s="85">
        <f t="shared" si="213"/>
        <v>0</v>
      </c>
      <c r="BR65" s="85">
        <f t="shared" si="214"/>
        <v>0</v>
      </c>
      <c r="BS65" s="85">
        <f t="shared" si="215"/>
        <v>0</v>
      </c>
      <c r="BT65" s="90">
        <f t="shared" si="216"/>
        <v>0</v>
      </c>
      <c r="BU65" s="2"/>
      <c r="BV65" s="2"/>
      <c r="BW65" s="14">
        <f t="shared" si="217"/>
        <v>0</v>
      </c>
      <c r="BX65" s="14">
        <f t="shared" si="218"/>
        <v>0</v>
      </c>
      <c r="BY65" s="14">
        <f t="shared" si="219"/>
        <v>0</v>
      </c>
      <c r="BZ65" s="14">
        <f t="shared" si="220"/>
        <v>0</v>
      </c>
      <c r="CA65" s="14">
        <f t="shared" si="221"/>
        <v>0</v>
      </c>
      <c r="CB65" s="14">
        <f t="shared" si="222"/>
        <v>0</v>
      </c>
      <c r="CC65" s="14">
        <f t="shared" si="223"/>
        <v>0</v>
      </c>
      <c r="CD65" s="14">
        <f t="shared" si="224"/>
        <v>0</v>
      </c>
      <c r="CE65" s="201">
        <f t="shared" si="225"/>
        <v>0</v>
      </c>
      <c r="CF65" s="217">
        <f t="shared" si="226"/>
        <v>0</v>
      </c>
      <c r="CG65" s="2"/>
      <c r="CH65" s="74">
        <f t="shared" si="227"/>
        <v>0</v>
      </c>
      <c r="CI65" s="74">
        <f t="shared" si="228"/>
        <v>0</v>
      </c>
      <c r="CJ65" s="74">
        <f t="shared" si="229"/>
        <v>0</v>
      </c>
      <c r="CK65" s="74">
        <f t="shared" si="230"/>
        <v>0</v>
      </c>
      <c r="CL65" s="74">
        <f t="shared" si="231"/>
        <v>0</v>
      </c>
      <c r="CM65" s="74">
        <f t="shared" si="232"/>
        <v>0</v>
      </c>
      <c r="CN65" s="74">
        <f t="shared" si="233"/>
        <v>0</v>
      </c>
      <c r="CO65" s="74">
        <f t="shared" si="234"/>
        <v>0</v>
      </c>
      <c r="CP65" s="84">
        <f t="shared" si="235"/>
        <v>0</v>
      </c>
      <c r="CQ65" s="74">
        <f t="shared" si="236"/>
        <v>0</v>
      </c>
      <c r="CR65" s="74">
        <f t="shared" si="237"/>
        <v>0</v>
      </c>
      <c r="CS65" s="75">
        <f t="shared" si="238"/>
        <v>0</v>
      </c>
      <c r="CT65" s="74">
        <f t="shared" si="239"/>
        <v>0</v>
      </c>
      <c r="CU65" s="74">
        <f t="shared" si="240"/>
        <v>0</v>
      </c>
      <c r="CV65" s="74">
        <f t="shared" si="241"/>
        <v>0</v>
      </c>
      <c r="CW65" s="74">
        <f t="shared" si="242"/>
        <v>0</v>
      </c>
      <c r="CX65" s="74">
        <f t="shared" si="243"/>
        <v>0</v>
      </c>
      <c r="CY65" s="83">
        <f t="shared" si="244"/>
        <v>0</v>
      </c>
      <c r="CZ65" s="2"/>
      <c r="DA65" s="2"/>
      <c r="DB65" s="2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</row>
    <row r="66" spans="1:150" s="19" customFormat="1" hidden="1" x14ac:dyDescent="0.2">
      <c r="A66" s="22" t="str">
        <f>'ПЛАН НАВЧАЛЬНОГО ПРОЦЕСУ ДЕННА'!A66</f>
        <v>2.13</v>
      </c>
      <c r="B66" s="271" t="str">
        <f>'ПЛАН НАВЧАЛЬНОГО ПРОЦЕСУ ДЕННА'!B66</f>
        <v>Вибіркова дисципліна 13</v>
      </c>
      <c r="C66" s="272"/>
      <c r="D66" s="273">
        <f>'ПЛАН НАВЧАЛЬНОГО ПРОЦЕСУ ДЕННА'!D66</f>
        <v>0</v>
      </c>
      <c r="E66" s="274">
        <f>'ПЛАН НАВЧАЛЬНОГО ПРОЦЕСУ ДЕННА'!E66</f>
        <v>0</v>
      </c>
      <c r="F66" s="274">
        <f>'ПЛАН НАВЧАЛЬНОГО ПРОЦЕСУ ДЕННА'!F66</f>
        <v>0</v>
      </c>
      <c r="G66" s="275">
        <f>'ПЛАН НАВЧАЛЬНОГО ПРОЦЕСУ ДЕННА'!G66</f>
        <v>0</v>
      </c>
      <c r="H66" s="273">
        <f>'ПЛАН НАВЧАЛЬНОГО ПРОЦЕСУ ДЕННА'!H66</f>
        <v>0</v>
      </c>
      <c r="I66" s="274">
        <f>'ПЛАН НАВЧАЛЬНОГО ПРОЦЕСУ ДЕННА'!I66</f>
        <v>0</v>
      </c>
      <c r="J66" s="274">
        <f>'ПЛАН НАВЧАЛЬНОГО ПРОЦЕСУ ДЕННА'!J66</f>
        <v>0</v>
      </c>
      <c r="K66" s="274">
        <f>'ПЛАН НАВЧАЛЬНОГО ПРОЦЕСУ ДЕННА'!K66</f>
        <v>0</v>
      </c>
      <c r="L66" s="274">
        <f>'ПЛАН НАВЧАЛЬНОГО ПРОЦЕСУ ДЕННА'!L66</f>
        <v>0</v>
      </c>
      <c r="M66" s="274">
        <f>'ПЛАН НАВЧАЛЬНОГО ПРОЦЕСУ ДЕННА'!M66</f>
        <v>0</v>
      </c>
      <c r="N66" s="274">
        <f>'ПЛАН НАВЧАЛЬНОГО ПРОЦЕСУ ДЕННА'!N66</f>
        <v>0</v>
      </c>
      <c r="O66" s="253">
        <f>'ПЛАН НАВЧАЛЬНОГО ПРОЦЕСУ ДЕННА'!O66</f>
        <v>0</v>
      </c>
      <c r="P66" s="253">
        <f>'ПЛАН НАВЧАЛЬНОГО ПРОЦЕСУ ДЕННА'!P66</f>
        <v>0</v>
      </c>
      <c r="Q66" s="273">
        <f>'ПЛАН НАВЧАЛЬНОГО ПРОЦЕСУ ДЕННА'!Q66</f>
        <v>0</v>
      </c>
      <c r="R66" s="274">
        <f>'ПЛАН НАВЧАЛЬНОГО ПРОЦЕСУ ДЕННА'!R66</f>
        <v>0</v>
      </c>
      <c r="S66" s="274">
        <f>'ПЛАН НАВЧАЛЬНОГО ПРОЦЕСУ ДЕННА'!S66</f>
        <v>0</v>
      </c>
      <c r="T66" s="274">
        <f>'ПЛАН НАВЧАЛЬНОГО ПРОЦЕСУ ДЕННА'!T66</f>
        <v>0</v>
      </c>
      <c r="U66" s="274">
        <f>'ПЛАН НАВЧАЛЬНОГО ПРОЦЕСУ ДЕННА'!U66</f>
        <v>0</v>
      </c>
      <c r="V66" s="274">
        <f>'ПЛАН НАВЧАЛЬНОГО ПРОЦЕСУ ДЕННА'!V66</f>
        <v>0</v>
      </c>
      <c r="W66" s="274">
        <f>'ПЛАН НАВЧАЛЬНОГО ПРОЦЕСУ ДЕННА'!W66</f>
        <v>0</v>
      </c>
      <c r="X66" s="276">
        <f>'ПЛАН НАВЧАЛЬНОГО ПРОЦЕСУ ДЕННА'!X66</f>
        <v>0</v>
      </c>
      <c r="Y66" s="142">
        <f t="shared" si="205"/>
        <v>0</v>
      </c>
      <c r="Z66" s="9"/>
      <c r="AA66" s="9"/>
      <c r="AB66" s="9"/>
      <c r="AC66" s="9"/>
      <c r="AD66" s="277">
        <f>IF('ПЛАН НАВЧАЛЬНОГО ПРОЦЕСУ ДЕННА'!AD66&gt;0,IF(ROUND('ПЛАН НАВЧАЛЬНОГО ПРОЦЕСУ ДЕННА'!AD66*$BW$4,0)&gt;0,ROUND('ПЛАН НАВЧАЛЬНОГО ПРОЦЕСУ ДЕННА'!AD66*$BW$4,0)*2,2),0)</f>
        <v>0</v>
      </c>
      <c r="AE66" s="277">
        <f>IF('ПЛАН НАВЧАЛЬНОГО ПРОЦЕСУ ДЕННА'!AE66&gt;0,IF(ROUND('ПЛАН НАВЧАЛЬНОГО ПРОЦЕСУ ДЕННА'!AE66*$BW$4,0)&gt;0,ROUND('ПЛАН НАВЧАЛЬНОГО ПРОЦЕСУ ДЕННА'!AE66*$BW$4,0)*2,2),0)</f>
        <v>0</v>
      </c>
      <c r="AF66" s="277">
        <f>IF('ПЛАН НАВЧАЛЬНОГО ПРОЦЕСУ ДЕННА'!AF66&gt;0,IF(ROUND('ПЛАН НАВЧАЛЬНОГО ПРОЦЕСУ ДЕННА'!AF66*$BW$4,0)&gt;0,ROUND('ПЛАН НАВЧАЛЬНОГО ПРОЦЕСУ ДЕННА'!AF66*$BW$4,0)*2,2),0)</f>
        <v>0</v>
      </c>
      <c r="AG66" s="69">
        <f>'ПЛАН НАВЧАЛЬНОГО ПРОЦЕСУ ДЕННА'!AG66</f>
        <v>0</v>
      </c>
      <c r="AH66" s="277">
        <f>IF('ПЛАН НАВЧАЛЬНОГО ПРОЦЕСУ ДЕННА'!AH66&gt;0,IF(ROUND('ПЛАН НАВЧАЛЬНОГО ПРОЦЕСУ ДЕННА'!AH66*$BW$4,0)&gt;0,ROUND('ПЛАН НАВЧАЛЬНОГО ПРОЦЕСУ ДЕННА'!AH66*$BW$4,0)*2,2),0)</f>
        <v>0</v>
      </c>
      <c r="AI66" s="277">
        <f>IF('ПЛАН НАВЧАЛЬНОГО ПРОЦЕСУ ДЕННА'!AI66&gt;0,IF(ROUND('ПЛАН НАВЧАЛЬНОГО ПРОЦЕСУ ДЕННА'!AI66*$BW$4,0)&gt;0,ROUND('ПЛАН НАВЧАЛЬНОГО ПРОЦЕСУ ДЕННА'!AI66*$BW$4,0)*2,2),0)</f>
        <v>0</v>
      </c>
      <c r="AJ66" s="277">
        <f>IF('ПЛАН НАВЧАЛЬНОГО ПРОЦЕСУ ДЕННА'!AJ66&gt;0,IF(ROUND('ПЛАН НАВЧАЛЬНОГО ПРОЦЕСУ ДЕННА'!AJ66*$BW$4,0)&gt;0,ROUND('ПЛАН НАВЧАЛЬНОГО ПРОЦЕСУ ДЕННА'!AJ66*$BW$4,0)*2,2),0)</f>
        <v>0</v>
      </c>
      <c r="AK66" s="69">
        <f>'ПЛАН НАВЧАЛЬНОГО ПРОЦЕСУ ДЕННА'!AK66</f>
        <v>0</v>
      </c>
      <c r="AL66" s="277">
        <f>IF('ПЛАН НАВЧАЛЬНОГО ПРОЦЕСУ ДЕННА'!AL66&gt;0,IF(ROUND('ПЛАН НАВЧАЛЬНОГО ПРОЦЕСУ ДЕННА'!AL66*$BW$4,0)&gt;0,ROUND('ПЛАН НАВЧАЛЬНОГО ПРОЦЕСУ ДЕННА'!AL66*$BW$4,0)*2,2),0)</f>
        <v>0</v>
      </c>
      <c r="AM66" s="277">
        <f>IF('ПЛАН НАВЧАЛЬНОГО ПРОЦЕСУ ДЕННА'!AM66&gt;0,IF(ROUND('ПЛАН НАВЧАЛЬНОГО ПРОЦЕСУ ДЕННА'!AM66*$BW$4,0)&gt;0,ROUND('ПЛАН НАВЧАЛЬНОГО ПРОЦЕСУ ДЕННА'!AM66*$BW$4,0)*2,2),0)</f>
        <v>0</v>
      </c>
      <c r="AN66" s="277">
        <f>IF('ПЛАН НАВЧАЛЬНОГО ПРОЦЕСУ ДЕННА'!AN66&gt;0,IF(ROUND('ПЛАН НАВЧАЛЬНОГО ПРОЦЕСУ ДЕННА'!AN66*$BW$4,0)&gt;0,ROUND('ПЛАН НАВЧАЛЬНОГО ПРОЦЕСУ ДЕННА'!AN66*$BW$4,0)*2,2),0)</f>
        <v>0</v>
      </c>
      <c r="AO66" s="69">
        <f>'ПЛАН НАВЧАЛЬНОГО ПРОЦЕСУ ДЕННА'!AO66</f>
        <v>0</v>
      </c>
      <c r="AP66" s="277">
        <f>IF('ПЛАН НАВЧАЛЬНОГО ПРОЦЕСУ ДЕННА'!AP66&gt;0,IF(ROUND('ПЛАН НАВЧАЛЬНОГО ПРОЦЕСУ ДЕННА'!AP66*$BW$4,0)&gt;0,ROUND('ПЛАН НАВЧАЛЬНОГО ПРОЦЕСУ ДЕННА'!AP66*$BW$4,0)*2,2),0)</f>
        <v>0</v>
      </c>
      <c r="AQ66" s="277">
        <f>IF('ПЛАН НАВЧАЛЬНОГО ПРОЦЕСУ ДЕННА'!AQ66&gt;0,IF(ROUND('ПЛАН НАВЧАЛЬНОГО ПРОЦЕСУ ДЕННА'!AQ66*$BW$4,0)&gt;0,ROUND('ПЛАН НАВЧАЛЬНОГО ПРОЦЕСУ ДЕННА'!AQ66*$BW$4,0)*2,2),0)</f>
        <v>0</v>
      </c>
      <c r="AR66" s="277">
        <f>IF('ПЛАН НАВЧАЛЬНОГО ПРОЦЕСУ ДЕННА'!AR66&gt;0,IF(ROUND('ПЛАН НАВЧАЛЬНОГО ПРОЦЕСУ ДЕННА'!AR66*$BW$4,0)&gt;0,ROUND('ПЛАН НАВЧАЛЬНОГО ПРОЦЕСУ ДЕННА'!AR66*$BW$4,0)*2,2),0)</f>
        <v>0</v>
      </c>
      <c r="AS66" s="69">
        <f>'ПЛАН НАВЧАЛЬНОГО ПРОЦЕСУ ДЕННА'!AS66</f>
        <v>0</v>
      </c>
      <c r="AT66" s="277">
        <f>IF('ПЛАН НАВЧАЛЬНОГО ПРОЦЕСУ ДЕННА'!AT66&gt;0,IF(ROUND('ПЛАН НАВЧАЛЬНОГО ПРОЦЕСУ ДЕННА'!AT66*$BW$4,0)&gt;0,ROUND('ПЛАН НАВЧАЛЬНОГО ПРОЦЕСУ ДЕННА'!AT66*$BW$4,0)*2,2),0)</f>
        <v>0</v>
      </c>
      <c r="AU66" s="277">
        <f>IF('ПЛАН НАВЧАЛЬНОГО ПРОЦЕСУ ДЕННА'!AU66&gt;0,IF(ROUND('ПЛАН НАВЧАЛЬНОГО ПРОЦЕСУ ДЕННА'!AU66*$BW$4,0)&gt;0,ROUND('ПЛАН НАВЧАЛЬНОГО ПРОЦЕСУ ДЕННА'!AU66*$BW$4,0)*2,2),0)</f>
        <v>0</v>
      </c>
      <c r="AV66" s="277">
        <f>IF('ПЛАН НАВЧАЛЬНОГО ПРОЦЕСУ ДЕННА'!AV66&gt;0,IF(ROUND('ПЛАН НАВЧАЛЬНОГО ПРОЦЕСУ ДЕННА'!AV66*$BW$4,0)&gt;0,ROUND('ПЛАН НАВЧАЛЬНОГО ПРОЦЕСУ ДЕННА'!AV66*$BW$4,0)*2,2),0)</f>
        <v>0</v>
      </c>
      <c r="AW66" s="69">
        <f>'ПЛАН НАВЧАЛЬНОГО ПРОЦЕСУ ДЕННА'!AW66</f>
        <v>0</v>
      </c>
      <c r="AX66" s="277">
        <f>IF('ПЛАН НАВЧАЛЬНОГО ПРОЦЕСУ ДЕННА'!AX66&gt;0,IF(ROUND('ПЛАН НАВЧАЛЬНОГО ПРОЦЕСУ ДЕННА'!AX66*$BW$4,0)&gt;0,ROUND('ПЛАН НАВЧАЛЬНОГО ПРОЦЕСУ ДЕННА'!AX66*$BW$4,0)*2,2),0)</f>
        <v>0</v>
      </c>
      <c r="AY66" s="277">
        <f>IF('ПЛАН НАВЧАЛЬНОГО ПРОЦЕСУ ДЕННА'!AY66&gt;0,IF(ROUND('ПЛАН НАВЧАЛЬНОГО ПРОЦЕСУ ДЕННА'!AY66*$BW$4,0)&gt;0,ROUND('ПЛАН НАВЧАЛЬНОГО ПРОЦЕСУ ДЕННА'!AY66*$BW$4,0)*2,2),0)</f>
        <v>0</v>
      </c>
      <c r="AZ66" s="277">
        <f>IF('ПЛАН НАВЧАЛЬНОГО ПРОЦЕСУ ДЕННА'!AZ66&gt;0,IF(ROUND('ПЛАН НАВЧАЛЬНОГО ПРОЦЕСУ ДЕННА'!AZ66*$BW$4,0)&gt;0,ROUND('ПЛАН НАВЧАЛЬНОГО ПРОЦЕСУ ДЕННА'!AZ66*$BW$4,0)*2,2),0)</f>
        <v>0</v>
      </c>
      <c r="BA66" s="69">
        <f>'ПЛАН НАВЧАЛЬНОГО ПРОЦЕСУ ДЕННА'!BA66</f>
        <v>0</v>
      </c>
      <c r="BB66" s="277">
        <f>IF('ПЛАН НАВЧАЛЬНОГО ПРОЦЕСУ ДЕННА'!BB66&gt;0,IF(ROUND('ПЛАН НАВЧАЛЬНОГО ПРОЦЕСУ ДЕННА'!BB66*$BW$4,0)&gt;0,ROUND('ПЛАН НАВЧАЛЬНОГО ПРОЦЕСУ ДЕННА'!BB66*$BW$4,0)*2,2),0)</f>
        <v>0</v>
      </c>
      <c r="BC66" s="277">
        <f>IF('ПЛАН НАВЧАЛЬНОГО ПРОЦЕСУ ДЕННА'!BC66&gt;0,IF(ROUND('ПЛАН НАВЧАЛЬНОГО ПРОЦЕСУ ДЕННА'!BC66*$BW$4,0)&gt;0,ROUND('ПЛАН НАВЧАЛЬНОГО ПРОЦЕСУ ДЕННА'!BC66*$BW$4,0)*2,2),0)</f>
        <v>0</v>
      </c>
      <c r="BD66" s="277">
        <f>IF('ПЛАН НАВЧАЛЬНОГО ПРОЦЕСУ ДЕННА'!BD66&gt;0,IF(ROUND('ПЛАН НАВЧАЛЬНОГО ПРОЦЕСУ ДЕННА'!BD66*$BW$4,0)&gt;0,ROUND('ПЛАН НАВЧАЛЬНОГО ПРОЦЕСУ ДЕННА'!BD66*$BW$4,0)*2,2),0)</f>
        <v>0</v>
      </c>
      <c r="BE66" s="69">
        <f>'ПЛАН НАВЧАЛЬНОГО ПРОЦЕСУ ДЕННА'!BE66</f>
        <v>0</v>
      </c>
      <c r="BF66" s="277">
        <f>IF('ПЛАН НАВЧАЛЬНОГО ПРОЦЕСУ ДЕННА'!BF66&gt;0,IF(ROUND('ПЛАН НАВЧАЛЬНОГО ПРОЦЕСУ ДЕННА'!BF66*$BW$4,0)&gt;0,ROUND('ПЛАН НАВЧАЛЬНОГО ПРОЦЕСУ ДЕННА'!BF66*$BW$4,0)*2,2),0)</f>
        <v>0</v>
      </c>
      <c r="BG66" s="277">
        <f>IF('ПЛАН НАВЧАЛЬНОГО ПРОЦЕСУ ДЕННА'!BG66&gt;0,IF(ROUND('ПЛАН НАВЧАЛЬНОГО ПРОЦЕСУ ДЕННА'!BG66*$BW$4,0)&gt;0,ROUND('ПЛАН НАВЧАЛЬНОГО ПРОЦЕСУ ДЕННА'!BG66*$BW$4,0)*2,2),0)</f>
        <v>0</v>
      </c>
      <c r="BH66" s="277">
        <f>IF('ПЛАН НАВЧАЛЬНОГО ПРОЦЕСУ ДЕННА'!BH66&gt;0,IF(ROUND('ПЛАН НАВЧАЛЬНОГО ПРОЦЕСУ ДЕННА'!BH66*$BW$4,0)&gt;0,ROUND('ПЛАН НАВЧАЛЬНОГО ПРОЦЕСУ ДЕННА'!BH66*$BW$4,0)*2,2),0)</f>
        <v>0</v>
      </c>
      <c r="BI66" s="69">
        <f>'ПЛАН НАВЧАЛЬНОГО ПРОЦЕСУ ДЕННА'!BI66</f>
        <v>0</v>
      </c>
      <c r="BJ66" s="63">
        <f t="shared" si="206"/>
        <v>0</v>
      </c>
      <c r="BK66" s="126" t="str">
        <f t="shared" si="207"/>
        <v/>
      </c>
      <c r="BL66" s="14">
        <f t="shared" ref="BL66:BL72" si="245">IF(AND($DC66=0,$DL66=0),0,IF(AND($CP66=0,$CY66=0,DD66&lt;&gt;0),DD66, IF(AND(BK66&lt;CF66,$CE66&lt;&gt;$Y66,BW66=$CF66),BW66+$Y66-$CE66,BW66)))</f>
        <v>0</v>
      </c>
      <c r="BM66" s="85">
        <f t="shared" si="209"/>
        <v>0</v>
      </c>
      <c r="BN66" s="14">
        <f t="shared" ref="BN66:BN72" si="246">IF(AND($DC66=0,$DL66=0),0,IF(AND($CP66=0,$CY66=0,DF66&lt;&gt;0),DF66, IF(AND(BM66&lt;CF66,$CE66&lt;&gt;$Y66,BY66=$CF66),BY66+$Y66-$CE66,BY66)))</f>
        <v>0</v>
      </c>
      <c r="BO66" s="14">
        <f t="shared" ref="BO66:BO72" si="247">IF(AND($DC66=0,$DL66=0),0,IF(AND($CP66=0,$CY66=0,DG66&lt;&gt;0),DG66, IF(AND(BN66&lt;CF66,$CE66&lt;&gt;$Y66,BZ66=$CF66),BZ66+$Y66-$CE66,BZ66)))</f>
        <v>0</v>
      </c>
      <c r="BP66" s="14">
        <f t="shared" ref="BP66:BP72" si="248">IF(AND($DC66=0,$DL66=0),0,IF(AND($CP66=0,$CY66=0,DH66&lt;&gt;0),DH66, IF(AND(BO66&lt;CF66,$CE66&lt;&gt;$Y66,CA66=$CF66),CA66+$Y66-$CE66,CA66)))</f>
        <v>0</v>
      </c>
      <c r="BQ66" s="14">
        <f t="shared" ref="BQ66:BQ72" si="249">IF(AND($DC66=0,$DL66=0),0,IF(AND($CP66=0,$CY66=0,DI66&lt;&gt;0),DI66, IF(AND(BP66&lt;CF66,$CE66&lt;&gt;$Y66,CB66=$CF66),CB66+$Y66-$CE66,CB66)))</f>
        <v>0</v>
      </c>
      <c r="BR66" s="14">
        <f t="shared" ref="BR66:BR72" si="250">IF(AND($DC66=0,$DL66=0),0,IF(AND($CP66=0,$CY66=0,DJ66&lt;&gt;0),DJ66, IF(AND(BQ66&lt;CF66,$CE66&lt;&gt;$Y66,CC66=$CF66),CC66+$Y66-$CE66,CC66)))</f>
        <v>0</v>
      </c>
      <c r="BS66" s="14">
        <f t="shared" ref="BS66:BS73" si="251">IF(AND($DC66=0,$DL66=0),0,IF(AND($CP66=0,$CY66=0,DK66&lt;&gt;0),DK66, IF(AND(BR66&lt;CF66,$CE66&lt;&gt;$Y66,CD66=$CF66),CD66+$Y66-$CE66,CD66)))</f>
        <v>0</v>
      </c>
      <c r="BT66" s="90">
        <f t="shared" si="216"/>
        <v>0</v>
      </c>
      <c r="BU66" s="2"/>
      <c r="BV66" s="2"/>
      <c r="BW66" s="14">
        <f t="shared" si="217"/>
        <v>0</v>
      </c>
      <c r="BX66" s="14">
        <f t="shared" ref="BX66:BX72" si="252">IF($DC66=0,0,ROUND(4*($Y66-$DL66)*SUM(AH66:AH66)/$DC66,0)/4)+DE66+DN66</f>
        <v>0</v>
      </c>
      <c r="BY66" s="14">
        <f t="shared" ref="BY66:BY72" si="253">IF($DC66=0,0,ROUND(4*($Y66-$DL66)*SUM(AL66:AL66)/$DC66,0)/4)+DF66+DO66</f>
        <v>0</v>
      </c>
      <c r="BZ66" s="14">
        <f t="shared" ref="BZ66:BZ72" si="254">IF($DC66=0,0,ROUND(4*($Y66-$DL66)*SUM(AP66:AP66)/$DC66,0)/4)+DG66++DP66</f>
        <v>0</v>
      </c>
      <c r="CA66" s="14">
        <f t="shared" ref="CA66:CA72" si="255">IF($DC66=0,0,ROUND(4*($Y66-$DL66)*SUM(AT66:AT66)/$DC66,0)/4)+DH66+DQ66</f>
        <v>0</v>
      </c>
      <c r="CB66" s="14">
        <f t="shared" ref="CB66:CB72" si="256">IF($DC66=0,0,ROUND(4*($Y66-$DL66)*(SUM(AX66:AX66))/$DC66,0)/4)+DI66+DR66</f>
        <v>0</v>
      </c>
      <c r="CC66" s="14">
        <f t="shared" ref="CC66:CC72" si="257">IF($DC66=0,0,ROUND(4*($Y66-$DL66)*(SUM(BB66:BB66))/$DC66,0)/4)+DJ66+DS66</f>
        <v>0</v>
      </c>
      <c r="CD66" s="14">
        <f t="shared" ref="CD66:CD73" si="258">IF($DC66=0,0,ROUND(4*($Y66-$DL66)*(SUM(BF66:BF66))/$DC66,0)/4)+DK66+DT66</f>
        <v>0</v>
      </c>
      <c r="CE66" s="201">
        <f t="shared" si="225"/>
        <v>0</v>
      </c>
      <c r="CF66" s="217">
        <f t="shared" si="226"/>
        <v>0</v>
      </c>
      <c r="CG66" s="2"/>
      <c r="CH66" s="74">
        <f t="shared" si="227"/>
        <v>0</v>
      </c>
      <c r="CI66" s="74">
        <f t="shared" si="228"/>
        <v>0</v>
      </c>
      <c r="CJ66" s="74">
        <f t="shared" si="229"/>
        <v>0</v>
      </c>
      <c r="CK66" s="74">
        <f t="shared" si="230"/>
        <v>0</v>
      </c>
      <c r="CL66" s="74">
        <f t="shared" si="231"/>
        <v>0</v>
      </c>
      <c r="CM66" s="74">
        <f t="shared" si="232"/>
        <v>0</v>
      </c>
      <c r="CN66" s="74">
        <f t="shared" si="233"/>
        <v>0</v>
      </c>
      <c r="CO66" s="74">
        <f t="shared" si="234"/>
        <v>0</v>
      </c>
      <c r="CP66" s="84">
        <f t="shared" si="235"/>
        <v>0</v>
      </c>
      <c r="CQ66" s="74">
        <f t="shared" si="236"/>
        <v>0</v>
      </c>
      <c r="CR66" s="74">
        <f t="shared" si="237"/>
        <v>0</v>
      </c>
      <c r="CS66" s="75">
        <f t="shared" si="238"/>
        <v>0</v>
      </c>
      <c r="CT66" s="74">
        <f t="shared" si="239"/>
        <v>0</v>
      </c>
      <c r="CU66" s="74">
        <f t="shared" si="240"/>
        <v>0</v>
      </c>
      <c r="CV66" s="74">
        <f t="shared" si="241"/>
        <v>0</v>
      </c>
      <c r="CW66" s="74">
        <f t="shared" si="242"/>
        <v>0</v>
      </c>
      <c r="CX66" s="74">
        <f t="shared" si="243"/>
        <v>0</v>
      </c>
      <c r="CY66" s="83">
        <f t="shared" si="244"/>
        <v>0</v>
      </c>
      <c r="CZ66" s="2"/>
      <c r="DA66" s="2"/>
      <c r="DB66" s="2"/>
      <c r="DC66" s="66">
        <f t="shared" ref="DC66:DC73" si="259">SUM($AD66:$AD66)+SUM($AH66:$AH66)+SUM($AL66:$AL66)+SUM($AP66:$AP66)+SUM($AT66:$AT66)+SUM($AX66:$AX66)+SUM($BB66:$BB66)+SUM($BF66:$BF66)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</row>
    <row r="67" spans="1:150" s="19" customFormat="1" hidden="1" x14ac:dyDescent="0.2">
      <c r="A67" s="22" t="str">
        <f>'ПЛАН НАВЧАЛЬНОГО ПРОЦЕСУ ДЕННА'!A67</f>
        <v>2.14</v>
      </c>
      <c r="B67" s="271" t="str">
        <f>'ПЛАН НАВЧАЛЬНОГО ПРОЦЕСУ ДЕННА'!B67</f>
        <v>Вибіркова дисципліна 14</v>
      </c>
      <c r="C67" s="272"/>
      <c r="D67" s="273">
        <f>'ПЛАН НАВЧАЛЬНОГО ПРОЦЕСУ ДЕННА'!D67</f>
        <v>0</v>
      </c>
      <c r="E67" s="274">
        <f>'ПЛАН НАВЧАЛЬНОГО ПРОЦЕСУ ДЕННА'!E67</f>
        <v>0</v>
      </c>
      <c r="F67" s="274">
        <f>'ПЛАН НАВЧАЛЬНОГО ПРОЦЕСУ ДЕННА'!F67</f>
        <v>0</v>
      </c>
      <c r="G67" s="275">
        <f>'ПЛАН НАВЧАЛЬНОГО ПРОЦЕСУ ДЕННА'!G67</f>
        <v>0</v>
      </c>
      <c r="H67" s="273">
        <f>'ПЛАН НАВЧАЛЬНОГО ПРОЦЕСУ ДЕННА'!H67</f>
        <v>0</v>
      </c>
      <c r="I67" s="274">
        <f>'ПЛАН НАВЧАЛЬНОГО ПРОЦЕСУ ДЕННА'!I67</f>
        <v>0</v>
      </c>
      <c r="J67" s="274">
        <f>'ПЛАН НАВЧАЛЬНОГО ПРОЦЕСУ ДЕННА'!J67</f>
        <v>0</v>
      </c>
      <c r="K67" s="274">
        <f>'ПЛАН НАВЧАЛЬНОГО ПРОЦЕСУ ДЕННА'!K67</f>
        <v>0</v>
      </c>
      <c r="L67" s="274">
        <f>'ПЛАН НАВЧАЛЬНОГО ПРОЦЕСУ ДЕННА'!L67</f>
        <v>0</v>
      </c>
      <c r="M67" s="274">
        <f>'ПЛАН НАВЧАЛЬНОГО ПРОЦЕСУ ДЕННА'!M67</f>
        <v>0</v>
      </c>
      <c r="N67" s="274">
        <f>'ПЛАН НАВЧАЛЬНОГО ПРОЦЕСУ ДЕННА'!N67</f>
        <v>0</v>
      </c>
      <c r="O67" s="253">
        <f>'ПЛАН НАВЧАЛЬНОГО ПРОЦЕСУ ДЕННА'!O67</f>
        <v>0</v>
      </c>
      <c r="P67" s="253">
        <f>'ПЛАН НАВЧАЛЬНОГО ПРОЦЕСУ ДЕННА'!P67</f>
        <v>0</v>
      </c>
      <c r="Q67" s="273">
        <f>'ПЛАН НАВЧАЛЬНОГО ПРОЦЕСУ ДЕННА'!Q67</f>
        <v>0</v>
      </c>
      <c r="R67" s="274">
        <f>'ПЛАН НАВЧАЛЬНОГО ПРОЦЕСУ ДЕННА'!R67</f>
        <v>0</v>
      </c>
      <c r="S67" s="274">
        <f>'ПЛАН НАВЧАЛЬНОГО ПРОЦЕСУ ДЕННА'!S67</f>
        <v>0</v>
      </c>
      <c r="T67" s="274">
        <f>'ПЛАН НАВЧАЛЬНОГО ПРОЦЕСУ ДЕННА'!T67</f>
        <v>0</v>
      </c>
      <c r="U67" s="274">
        <f>'ПЛАН НАВЧАЛЬНОГО ПРОЦЕСУ ДЕННА'!U67</f>
        <v>0</v>
      </c>
      <c r="V67" s="274">
        <f>'ПЛАН НАВЧАЛЬНОГО ПРОЦЕСУ ДЕННА'!V67</f>
        <v>0</v>
      </c>
      <c r="W67" s="274">
        <f>'ПЛАН НАВЧАЛЬНОГО ПРОЦЕСУ ДЕННА'!W67</f>
        <v>0</v>
      </c>
      <c r="X67" s="276">
        <f>'ПЛАН НАВЧАЛЬНОГО ПРОЦЕСУ ДЕННА'!X67</f>
        <v>0</v>
      </c>
      <c r="Y67" s="142">
        <f t="shared" si="205"/>
        <v>0</v>
      </c>
      <c r="Z67" s="9"/>
      <c r="AA67" s="9"/>
      <c r="AB67" s="9"/>
      <c r="AC67" s="9"/>
      <c r="AD67" s="277">
        <f>IF('ПЛАН НАВЧАЛЬНОГО ПРОЦЕСУ ДЕННА'!AD67&gt;0,IF(ROUND('ПЛАН НАВЧАЛЬНОГО ПРОЦЕСУ ДЕННА'!AD67*$BW$4,0)&gt;0,ROUND('ПЛАН НАВЧАЛЬНОГО ПРОЦЕСУ ДЕННА'!AD67*$BW$4,0)*2,2),0)</f>
        <v>0</v>
      </c>
      <c r="AE67" s="277">
        <f>IF('ПЛАН НАВЧАЛЬНОГО ПРОЦЕСУ ДЕННА'!AE67&gt;0,IF(ROUND('ПЛАН НАВЧАЛЬНОГО ПРОЦЕСУ ДЕННА'!AE67*$BW$4,0)&gt;0,ROUND('ПЛАН НАВЧАЛЬНОГО ПРОЦЕСУ ДЕННА'!AE67*$BW$4,0)*2,2),0)</f>
        <v>0</v>
      </c>
      <c r="AF67" s="277">
        <f>IF('ПЛАН НАВЧАЛЬНОГО ПРОЦЕСУ ДЕННА'!AF67&gt;0,IF(ROUND('ПЛАН НАВЧАЛЬНОГО ПРОЦЕСУ ДЕННА'!AF67*$BW$4,0)&gt;0,ROUND('ПЛАН НАВЧАЛЬНОГО ПРОЦЕСУ ДЕННА'!AF67*$BW$4,0)*2,2),0)</f>
        <v>0</v>
      </c>
      <c r="AG67" s="69">
        <f>'ПЛАН НАВЧАЛЬНОГО ПРОЦЕСУ ДЕННА'!AG67</f>
        <v>0</v>
      </c>
      <c r="AH67" s="277">
        <f>IF('ПЛАН НАВЧАЛЬНОГО ПРОЦЕСУ ДЕННА'!AH67&gt;0,IF(ROUND('ПЛАН НАВЧАЛЬНОГО ПРОЦЕСУ ДЕННА'!AH67*$BW$4,0)&gt;0,ROUND('ПЛАН НАВЧАЛЬНОГО ПРОЦЕСУ ДЕННА'!AH67*$BW$4,0)*2,2),0)</f>
        <v>0</v>
      </c>
      <c r="AI67" s="277">
        <f>IF('ПЛАН НАВЧАЛЬНОГО ПРОЦЕСУ ДЕННА'!AI67&gt;0,IF(ROUND('ПЛАН НАВЧАЛЬНОГО ПРОЦЕСУ ДЕННА'!AI67*$BW$4,0)&gt;0,ROUND('ПЛАН НАВЧАЛЬНОГО ПРОЦЕСУ ДЕННА'!AI67*$BW$4,0)*2,2),0)</f>
        <v>0</v>
      </c>
      <c r="AJ67" s="277">
        <f>IF('ПЛАН НАВЧАЛЬНОГО ПРОЦЕСУ ДЕННА'!AJ67&gt;0,IF(ROUND('ПЛАН НАВЧАЛЬНОГО ПРОЦЕСУ ДЕННА'!AJ67*$BW$4,0)&gt;0,ROUND('ПЛАН НАВЧАЛЬНОГО ПРОЦЕСУ ДЕННА'!AJ67*$BW$4,0)*2,2),0)</f>
        <v>0</v>
      </c>
      <c r="AK67" s="69">
        <f>'ПЛАН НАВЧАЛЬНОГО ПРОЦЕСУ ДЕННА'!AK67</f>
        <v>0</v>
      </c>
      <c r="AL67" s="277">
        <f>IF('ПЛАН НАВЧАЛЬНОГО ПРОЦЕСУ ДЕННА'!AL67&gt;0,IF(ROUND('ПЛАН НАВЧАЛЬНОГО ПРОЦЕСУ ДЕННА'!AL67*$BW$4,0)&gt;0,ROUND('ПЛАН НАВЧАЛЬНОГО ПРОЦЕСУ ДЕННА'!AL67*$BW$4,0)*2,2),0)</f>
        <v>0</v>
      </c>
      <c r="AM67" s="277">
        <f>IF('ПЛАН НАВЧАЛЬНОГО ПРОЦЕСУ ДЕННА'!AM67&gt;0,IF(ROUND('ПЛАН НАВЧАЛЬНОГО ПРОЦЕСУ ДЕННА'!AM67*$BW$4,0)&gt;0,ROUND('ПЛАН НАВЧАЛЬНОГО ПРОЦЕСУ ДЕННА'!AM67*$BW$4,0)*2,2),0)</f>
        <v>0</v>
      </c>
      <c r="AN67" s="277">
        <f>IF('ПЛАН НАВЧАЛЬНОГО ПРОЦЕСУ ДЕННА'!AN67&gt;0,IF(ROUND('ПЛАН НАВЧАЛЬНОГО ПРОЦЕСУ ДЕННА'!AN67*$BW$4,0)&gt;0,ROUND('ПЛАН НАВЧАЛЬНОГО ПРОЦЕСУ ДЕННА'!AN67*$BW$4,0)*2,2),0)</f>
        <v>0</v>
      </c>
      <c r="AO67" s="69">
        <f>'ПЛАН НАВЧАЛЬНОГО ПРОЦЕСУ ДЕННА'!AO67</f>
        <v>0</v>
      </c>
      <c r="AP67" s="277">
        <f>IF('ПЛАН НАВЧАЛЬНОГО ПРОЦЕСУ ДЕННА'!AP67&gt;0,IF(ROUND('ПЛАН НАВЧАЛЬНОГО ПРОЦЕСУ ДЕННА'!AP67*$BW$4,0)&gt;0,ROUND('ПЛАН НАВЧАЛЬНОГО ПРОЦЕСУ ДЕННА'!AP67*$BW$4,0)*2,2),0)</f>
        <v>0</v>
      </c>
      <c r="AQ67" s="277">
        <f>IF('ПЛАН НАВЧАЛЬНОГО ПРОЦЕСУ ДЕННА'!AQ67&gt;0,IF(ROUND('ПЛАН НАВЧАЛЬНОГО ПРОЦЕСУ ДЕННА'!AQ67*$BW$4,0)&gt;0,ROUND('ПЛАН НАВЧАЛЬНОГО ПРОЦЕСУ ДЕННА'!AQ67*$BW$4,0)*2,2),0)</f>
        <v>0</v>
      </c>
      <c r="AR67" s="277">
        <f>IF('ПЛАН НАВЧАЛЬНОГО ПРОЦЕСУ ДЕННА'!AR67&gt;0,IF(ROUND('ПЛАН НАВЧАЛЬНОГО ПРОЦЕСУ ДЕННА'!AR67*$BW$4,0)&gt;0,ROUND('ПЛАН НАВЧАЛЬНОГО ПРОЦЕСУ ДЕННА'!AR67*$BW$4,0)*2,2),0)</f>
        <v>0</v>
      </c>
      <c r="AS67" s="69">
        <f>'ПЛАН НАВЧАЛЬНОГО ПРОЦЕСУ ДЕННА'!AS67</f>
        <v>0</v>
      </c>
      <c r="AT67" s="277">
        <f>IF('ПЛАН НАВЧАЛЬНОГО ПРОЦЕСУ ДЕННА'!AT67&gt;0,IF(ROUND('ПЛАН НАВЧАЛЬНОГО ПРОЦЕСУ ДЕННА'!AT67*$BW$4,0)&gt;0,ROUND('ПЛАН НАВЧАЛЬНОГО ПРОЦЕСУ ДЕННА'!AT67*$BW$4,0)*2,2),0)</f>
        <v>0</v>
      </c>
      <c r="AU67" s="277">
        <f>IF('ПЛАН НАВЧАЛЬНОГО ПРОЦЕСУ ДЕННА'!AU67&gt;0,IF(ROUND('ПЛАН НАВЧАЛЬНОГО ПРОЦЕСУ ДЕННА'!AU67*$BW$4,0)&gt;0,ROUND('ПЛАН НАВЧАЛЬНОГО ПРОЦЕСУ ДЕННА'!AU67*$BW$4,0)*2,2),0)</f>
        <v>0</v>
      </c>
      <c r="AV67" s="277">
        <f>IF('ПЛАН НАВЧАЛЬНОГО ПРОЦЕСУ ДЕННА'!AV67&gt;0,IF(ROUND('ПЛАН НАВЧАЛЬНОГО ПРОЦЕСУ ДЕННА'!AV67*$BW$4,0)&gt;0,ROUND('ПЛАН НАВЧАЛЬНОГО ПРОЦЕСУ ДЕННА'!AV67*$BW$4,0)*2,2),0)</f>
        <v>0</v>
      </c>
      <c r="AW67" s="69">
        <f>'ПЛАН НАВЧАЛЬНОГО ПРОЦЕСУ ДЕННА'!AW67</f>
        <v>0</v>
      </c>
      <c r="AX67" s="277">
        <f>IF('ПЛАН НАВЧАЛЬНОГО ПРОЦЕСУ ДЕННА'!AX67&gt;0,IF(ROUND('ПЛАН НАВЧАЛЬНОГО ПРОЦЕСУ ДЕННА'!AX67*$BW$4,0)&gt;0,ROUND('ПЛАН НАВЧАЛЬНОГО ПРОЦЕСУ ДЕННА'!AX67*$BW$4,0)*2,2),0)</f>
        <v>0</v>
      </c>
      <c r="AY67" s="277">
        <f>IF('ПЛАН НАВЧАЛЬНОГО ПРОЦЕСУ ДЕННА'!AY67&gt;0,IF(ROUND('ПЛАН НАВЧАЛЬНОГО ПРОЦЕСУ ДЕННА'!AY67*$BW$4,0)&gt;0,ROUND('ПЛАН НАВЧАЛЬНОГО ПРОЦЕСУ ДЕННА'!AY67*$BW$4,0)*2,2),0)</f>
        <v>0</v>
      </c>
      <c r="AZ67" s="277">
        <f>IF('ПЛАН НАВЧАЛЬНОГО ПРОЦЕСУ ДЕННА'!AZ67&gt;0,IF(ROUND('ПЛАН НАВЧАЛЬНОГО ПРОЦЕСУ ДЕННА'!AZ67*$BW$4,0)&gt;0,ROUND('ПЛАН НАВЧАЛЬНОГО ПРОЦЕСУ ДЕННА'!AZ67*$BW$4,0)*2,2),0)</f>
        <v>0</v>
      </c>
      <c r="BA67" s="69">
        <f>'ПЛАН НАВЧАЛЬНОГО ПРОЦЕСУ ДЕННА'!BA67</f>
        <v>0</v>
      </c>
      <c r="BB67" s="277">
        <f>IF('ПЛАН НАВЧАЛЬНОГО ПРОЦЕСУ ДЕННА'!BB67&gt;0,IF(ROUND('ПЛАН НАВЧАЛЬНОГО ПРОЦЕСУ ДЕННА'!BB67*$BW$4,0)&gt;0,ROUND('ПЛАН НАВЧАЛЬНОГО ПРОЦЕСУ ДЕННА'!BB67*$BW$4,0)*2,2),0)</f>
        <v>0</v>
      </c>
      <c r="BC67" s="277">
        <f>IF('ПЛАН НАВЧАЛЬНОГО ПРОЦЕСУ ДЕННА'!BC67&gt;0,IF(ROUND('ПЛАН НАВЧАЛЬНОГО ПРОЦЕСУ ДЕННА'!BC67*$BW$4,0)&gt;0,ROUND('ПЛАН НАВЧАЛЬНОГО ПРОЦЕСУ ДЕННА'!BC67*$BW$4,0)*2,2),0)</f>
        <v>0</v>
      </c>
      <c r="BD67" s="277">
        <f>IF('ПЛАН НАВЧАЛЬНОГО ПРОЦЕСУ ДЕННА'!BD67&gt;0,IF(ROUND('ПЛАН НАВЧАЛЬНОГО ПРОЦЕСУ ДЕННА'!BD67*$BW$4,0)&gt;0,ROUND('ПЛАН НАВЧАЛЬНОГО ПРОЦЕСУ ДЕННА'!BD67*$BW$4,0)*2,2),0)</f>
        <v>0</v>
      </c>
      <c r="BE67" s="69">
        <f>'ПЛАН НАВЧАЛЬНОГО ПРОЦЕСУ ДЕННА'!BE67</f>
        <v>0</v>
      </c>
      <c r="BF67" s="277">
        <f>IF('ПЛАН НАВЧАЛЬНОГО ПРОЦЕСУ ДЕННА'!BF67&gt;0,IF(ROUND('ПЛАН НАВЧАЛЬНОГО ПРОЦЕСУ ДЕННА'!BF67*$BW$4,0)&gt;0,ROUND('ПЛАН НАВЧАЛЬНОГО ПРОЦЕСУ ДЕННА'!BF67*$BW$4,0)*2,2),0)</f>
        <v>0</v>
      </c>
      <c r="BG67" s="277">
        <f>IF('ПЛАН НАВЧАЛЬНОГО ПРОЦЕСУ ДЕННА'!BG67&gt;0,IF(ROUND('ПЛАН НАВЧАЛЬНОГО ПРОЦЕСУ ДЕННА'!BG67*$BW$4,0)&gt;0,ROUND('ПЛАН НАВЧАЛЬНОГО ПРОЦЕСУ ДЕННА'!BG67*$BW$4,0)*2,2),0)</f>
        <v>0</v>
      </c>
      <c r="BH67" s="277">
        <f>IF('ПЛАН НАВЧАЛЬНОГО ПРОЦЕСУ ДЕННА'!BH67&gt;0,IF(ROUND('ПЛАН НАВЧАЛЬНОГО ПРОЦЕСУ ДЕННА'!BH67*$BW$4,0)&gt;0,ROUND('ПЛАН НАВЧАЛЬНОГО ПРОЦЕСУ ДЕННА'!BH67*$BW$4,0)*2,2),0)</f>
        <v>0</v>
      </c>
      <c r="BI67" s="69">
        <f>'ПЛАН НАВЧАЛЬНОГО ПРОЦЕСУ ДЕННА'!BI67</f>
        <v>0</v>
      </c>
      <c r="BJ67" s="63">
        <f t="shared" si="206"/>
        <v>0</v>
      </c>
      <c r="BK67" s="126" t="str">
        <f t="shared" si="207"/>
        <v/>
      </c>
      <c r="BL67" s="14">
        <f t="shared" si="245"/>
        <v>0</v>
      </c>
      <c r="BM67" s="85">
        <f t="shared" si="209"/>
        <v>0</v>
      </c>
      <c r="BN67" s="14">
        <f t="shared" si="246"/>
        <v>0</v>
      </c>
      <c r="BO67" s="14">
        <f t="shared" si="247"/>
        <v>0</v>
      </c>
      <c r="BP67" s="14">
        <f t="shared" si="248"/>
        <v>0</v>
      </c>
      <c r="BQ67" s="14">
        <f t="shared" si="249"/>
        <v>0</v>
      </c>
      <c r="BR67" s="14">
        <f t="shared" si="250"/>
        <v>0</v>
      </c>
      <c r="BS67" s="14">
        <f t="shared" si="251"/>
        <v>0</v>
      </c>
      <c r="BT67" s="90">
        <f t="shared" si="216"/>
        <v>0</v>
      </c>
      <c r="BU67" s="2"/>
      <c r="BV67" s="2"/>
      <c r="BW67" s="14">
        <f t="shared" si="217"/>
        <v>0</v>
      </c>
      <c r="BX67" s="14">
        <f t="shared" si="252"/>
        <v>0</v>
      </c>
      <c r="BY67" s="14">
        <f t="shared" si="253"/>
        <v>0</v>
      </c>
      <c r="BZ67" s="14">
        <f t="shared" si="254"/>
        <v>0</v>
      </c>
      <c r="CA67" s="14">
        <f t="shared" si="255"/>
        <v>0</v>
      </c>
      <c r="CB67" s="14">
        <f t="shared" si="256"/>
        <v>0</v>
      </c>
      <c r="CC67" s="14">
        <f t="shared" si="257"/>
        <v>0</v>
      </c>
      <c r="CD67" s="14">
        <f t="shared" si="258"/>
        <v>0</v>
      </c>
      <c r="CE67" s="201">
        <f t="shared" si="225"/>
        <v>0</v>
      </c>
      <c r="CF67" s="217">
        <f t="shared" si="226"/>
        <v>0</v>
      </c>
      <c r="CG67" s="2"/>
      <c r="CH67" s="74">
        <f t="shared" si="227"/>
        <v>0</v>
      </c>
      <c r="CI67" s="74">
        <f t="shared" si="228"/>
        <v>0</v>
      </c>
      <c r="CJ67" s="74">
        <f t="shared" si="229"/>
        <v>0</v>
      </c>
      <c r="CK67" s="74">
        <f t="shared" si="230"/>
        <v>0</v>
      </c>
      <c r="CL67" s="74">
        <f t="shared" si="231"/>
        <v>0</v>
      </c>
      <c r="CM67" s="74">
        <f t="shared" si="232"/>
        <v>0</v>
      </c>
      <c r="CN67" s="74">
        <f t="shared" si="233"/>
        <v>0</v>
      </c>
      <c r="CO67" s="74">
        <f t="shared" si="234"/>
        <v>0</v>
      </c>
      <c r="CP67" s="84">
        <f t="shared" si="235"/>
        <v>0</v>
      </c>
      <c r="CQ67" s="74">
        <f t="shared" si="236"/>
        <v>0</v>
      </c>
      <c r="CR67" s="74">
        <f t="shared" si="237"/>
        <v>0</v>
      </c>
      <c r="CS67" s="75">
        <f t="shared" si="238"/>
        <v>0</v>
      </c>
      <c r="CT67" s="74">
        <f t="shared" si="239"/>
        <v>0</v>
      </c>
      <c r="CU67" s="74">
        <f t="shared" si="240"/>
        <v>0</v>
      </c>
      <c r="CV67" s="74">
        <f t="shared" si="241"/>
        <v>0</v>
      </c>
      <c r="CW67" s="74">
        <f t="shared" si="242"/>
        <v>0</v>
      </c>
      <c r="CX67" s="74">
        <f t="shared" si="243"/>
        <v>0</v>
      </c>
      <c r="CY67" s="83">
        <f t="shared" si="244"/>
        <v>0</v>
      </c>
      <c r="CZ67" s="2"/>
      <c r="DA67" s="2"/>
      <c r="DB67" s="2"/>
      <c r="DC67" s="66">
        <f t="shared" si="259"/>
        <v>0</v>
      </c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</row>
    <row r="68" spans="1:150" s="19" customFormat="1" hidden="1" x14ac:dyDescent="0.2">
      <c r="A68" s="22" t="str">
        <f>'ПЛАН НАВЧАЛЬНОГО ПРОЦЕСУ ДЕННА'!A68</f>
        <v>2.15</v>
      </c>
      <c r="B68" s="271" t="str">
        <f>'ПЛАН НАВЧАЛЬНОГО ПРОЦЕСУ ДЕННА'!B68</f>
        <v>Вибіркова дисципліна 15</v>
      </c>
      <c r="C68" s="272"/>
      <c r="D68" s="273">
        <f>'ПЛАН НАВЧАЛЬНОГО ПРОЦЕСУ ДЕННА'!D68</f>
        <v>0</v>
      </c>
      <c r="E68" s="274">
        <f>'ПЛАН НАВЧАЛЬНОГО ПРОЦЕСУ ДЕННА'!E68</f>
        <v>0</v>
      </c>
      <c r="F68" s="274">
        <f>'ПЛАН НАВЧАЛЬНОГО ПРОЦЕСУ ДЕННА'!F68</f>
        <v>0</v>
      </c>
      <c r="G68" s="275">
        <f>'ПЛАН НАВЧАЛЬНОГО ПРОЦЕСУ ДЕННА'!G68</f>
        <v>0</v>
      </c>
      <c r="H68" s="273">
        <f>'ПЛАН НАВЧАЛЬНОГО ПРОЦЕСУ ДЕННА'!H68</f>
        <v>0</v>
      </c>
      <c r="I68" s="274">
        <f>'ПЛАН НАВЧАЛЬНОГО ПРОЦЕСУ ДЕННА'!I68</f>
        <v>0</v>
      </c>
      <c r="J68" s="274">
        <f>'ПЛАН НАВЧАЛЬНОГО ПРОЦЕСУ ДЕННА'!J68</f>
        <v>0</v>
      </c>
      <c r="K68" s="274">
        <f>'ПЛАН НАВЧАЛЬНОГО ПРОЦЕСУ ДЕННА'!K68</f>
        <v>0</v>
      </c>
      <c r="L68" s="274">
        <f>'ПЛАН НАВЧАЛЬНОГО ПРОЦЕСУ ДЕННА'!L68</f>
        <v>0</v>
      </c>
      <c r="M68" s="274">
        <f>'ПЛАН НАВЧАЛЬНОГО ПРОЦЕСУ ДЕННА'!M68</f>
        <v>0</v>
      </c>
      <c r="N68" s="274">
        <f>'ПЛАН НАВЧАЛЬНОГО ПРОЦЕСУ ДЕННА'!N68</f>
        <v>0</v>
      </c>
      <c r="O68" s="253">
        <f>'ПЛАН НАВЧАЛЬНОГО ПРОЦЕСУ ДЕННА'!O68</f>
        <v>0</v>
      </c>
      <c r="P68" s="253">
        <f>'ПЛАН НАВЧАЛЬНОГО ПРОЦЕСУ ДЕННА'!P68</f>
        <v>0</v>
      </c>
      <c r="Q68" s="273">
        <f>'ПЛАН НАВЧАЛЬНОГО ПРОЦЕСУ ДЕННА'!Q68</f>
        <v>0</v>
      </c>
      <c r="R68" s="274">
        <f>'ПЛАН НАВЧАЛЬНОГО ПРОЦЕСУ ДЕННА'!R68</f>
        <v>0</v>
      </c>
      <c r="S68" s="274">
        <f>'ПЛАН НАВЧАЛЬНОГО ПРОЦЕСУ ДЕННА'!S68</f>
        <v>0</v>
      </c>
      <c r="T68" s="274">
        <f>'ПЛАН НАВЧАЛЬНОГО ПРОЦЕСУ ДЕННА'!T68</f>
        <v>0</v>
      </c>
      <c r="U68" s="274">
        <f>'ПЛАН НАВЧАЛЬНОГО ПРОЦЕСУ ДЕННА'!U68</f>
        <v>0</v>
      </c>
      <c r="V68" s="274">
        <f>'ПЛАН НАВЧАЛЬНОГО ПРОЦЕСУ ДЕННА'!V68</f>
        <v>0</v>
      </c>
      <c r="W68" s="274">
        <f>'ПЛАН НАВЧАЛЬНОГО ПРОЦЕСУ ДЕННА'!W68</f>
        <v>0</v>
      </c>
      <c r="X68" s="276">
        <f>'ПЛАН НАВЧАЛЬНОГО ПРОЦЕСУ ДЕННА'!X68</f>
        <v>0</v>
      </c>
      <c r="Y68" s="142">
        <f t="shared" si="205"/>
        <v>0</v>
      </c>
      <c r="Z68" s="9"/>
      <c r="AA68" s="9"/>
      <c r="AB68" s="9"/>
      <c r="AC68" s="9"/>
      <c r="AD68" s="277">
        <f>IF('ПЛАН НАВЧАЛЬНОГО ПРОЦЕСУ ДЕННА'!AD68&gt;0,IF(ROUND('ПЛАН НАВЧАЛЬНОГО ПРОЦЕСУ ДЕННА'!AD68*$BW$4,0)&gt;0,ROUND('ПЛАН НАВЧАЛЬНОГО ПРОЦЕСУ ДЕННА'!AD68*$BW$4,0)*2,2),0)</f>
        <v>0</v>
      </c>
      <c r="AE68" s="277">
        <f>IF('ПЛАН НАВЧАЛЬНОГО ПРОЦЕСУ ДЕННА'!AE68&gt;0,IF(ROUND('ПЛАН НАВЧАЛЬНОГО ПРОЦЕСУ ДЕННА'!AE68*$BW$4,0)&gt;0,ROUND('ПЛАН НАВЧАЛЬНОГО ПРОЦЕСУ ДЕННА'!AE68*$BW$4,0)*2,2),0)</f>
        <v>0</v>
      </c>
      <c r="AF68" s="277">
        <f>IF('ПЛАН НАВЧАЛЬНОГО ПРОЦЕСУ ДЕННА'!AF68&gt;0,IF(ROUND('ПЛАН НАВЧАЛЬНОГО ПРОЦЕСУ ДЕННА'!AF68*$BW$4,0)&gt;0,ROUND('ПЛАН НАВЧАЛЬНОГО ПРОЦЕСУ ДЕННА'!AF68*$BW$4,0)*2,2),0)</f>
        <v>0</v>
      </c>
      <c r="AG68" s="69">
        <f>'ПЛАН НАВЧАЛЬНОГО ПРОЦЕСУ ДЕННА'!AG68</f>
        <v>0</v>
      </c>
      <c r="AH68" s="277">
        <f>IF('ПЛАН НАВЧАЛЬНОГО ПРОЦЕСУ ДЕННА'!AH68&gt;0,IF(ROUND('ПЛАН НАВЧАЛЬНОГО ПРОЦЕСУ ДЕННА'!AH68*$BW$4,0)&gt;0,ROUND('ПЛАН НАВЧАЛЬНОГО ПРОЦЕСУ ДЕННА'!AH68*$BW$4,0)*2,2),0)</f>
        <v>0</v>
      </c>
      <c r="AI68" s="277">
        <f>IF('ПЛАН НАВЧАЛЬНОГО ПРОЦЕСУ ДЕННА'!AI68&gt;0,IF(ROUND('ПЛАН НАВЧАЛЬНОГО ПРОЦЕСУ ДЕННА'!AI68*$BW$4,0)&gt;0,ROUND('ПЛАН НАВЧАЛЬНОГО ПРОЦЕСУ ДЕННА'!AI68*$BW$4,0)*2,2),0)</f>
        <v>0</v>
      </c>
      <c r="AJ68" s="277">
        <f>IF('ПЛАН НАВЧАЛЬНОГО ПРОЦЕСУ ДЕННА'!AJ68&gt;0,IF(ROUND('ПЛАН НАВЧАЛЬНОГО ПРОЦЕСУ ДЕННА'!AJ68*$BW$4,0)&gt;0,ROUND('ПЛАН НАВЧАЛЬНОГО ПРОЦЕСУ ДЕННА'!AJ68*$BW$4,0)*2,2),0)</f>
        <v>0</v>
      </c>
      <c r="AK68" s="69">
        <f>'ПЛАН НАВЧАЛЬНОГО ПРОЦЕСУ ДЕННА'!AK68</f>
        <v>0</v>
      </c>
      <c r="AL68" s="277">
        <f>IF('ПЛАН НАВЧАЛЬНОГО ПРОЦЕСУ ДЕННА'!AL68&gt;0,IF(ROUND('ПЛАН НАВЧАЛЬНОГО ПРОЦЕСУ ДЕННА'!AL68*$BW$4,0)&gt;0,ROUND('ПЛАН НАВЧАЛЬНОГО ПРОЦЕСУ ДЕННА'!AL68*$BW$4,0)*2,2),0)</f>
        <v>0</v>
      </c>
      <c r="AM68" s="277">
        <f>IF('ПЛАН НАВЧАЛЬНОГО ПРОЦЕСУ ДЕННА'!AM68&gt;0,IF(ROUND('ПЛАН НАВЧАЛЬНОГО ПРОЦЕСУ ДЕННА'!AM68*$BW$4,0)&gt;0,ROUND('ПЛАН НАВЧАЛЬНОГО ПРОЦЕСУ ДЕННА'!AM68*$BW$4,0)*2,2),0)</f>
        <v>0</v>
      </c>
      <c r="AN68" s="277">
        <f>IF('ПЛАН НАВЧАЛЬНОГО ПРОЦЕСУ ДЕННА'!AN68&gt;0,IF(ROUND('ПЛАН НАВЧАЛЬНОГО ПРОЦЕСУ ДЕННА'!AN68*$BW$4,0)&gt;0,ROUND('ПЛАН НАВЧАЛЬНОГО ПРОЦЕСУ ДЕННА'!AN68*$BW$4,0)*2,2),0)</f>
        <v>0</v>
      </c>
      <c r="AO68" s="69">
        <f>'ПЛАН НАВЧАЛЬНОГО ПРОЦЕСУ ДЕННА'!AO68</f>
        <v>0</v>
      </c>
      <c r="AP68" s="277">
        <f>IF('ПЛАН НАВЧАЛЬНОГО ПРОЦЕСУ ДЕННА'!AP68&gt;0,IF(ROUND('ПЛАН НАВЧАЛЬНОГО ПРОЦЕСУ ДЕННА'!AP68*$BW$4,0)&gt;0,ROUND('ПЛАН НАВЧАЛЬНОГО ПРОЦЕСУ ДЕННА'!AP68*$BW$4,0)*2,2),0)</f>
        <v>0</v>
      </c>
      <c r="AQ68" s="277">
        <f>IF('ПЛАН НАВЧАЛЬНОГО ПРОЦЕСУ ДЕННА'!AQ68&gt;0,IF(ROUND('ПЛАН НАВЧАЛЬНОГО ПРОЦЕСУ ДЕННА'!AQ68*$BW$4,0)&gt;0,ROUND('ПЛАН НАВЧАЛЬНОГО ПРОЦЕСУ ДЕННА'!AQ68*$BW$4,0)*2,2),0)</f>
        <v>0</v>
      </c>
      <c r="AR68" s="277">
        <f>IF('ПЛАН НАВЧАЛЬНОГО ПРОЦЕСУ ДЕННА'!AR68&gt;0,IF(ROUND('ПЛАН НАВЧАЛЬНОГО ПРОЦЕСУ ДЕННА'!AR68*$BW$4,0)&gt;0,ROUND('ПЛАН НАВЧАЛЬНОГО ПРОЦЕСУ ДЕННА'!AR68*$BW$4,0)*2,2),0)</f>
        <v>0</v>
      </c>
      <c r="AS68" s="69">
        <f>'ПЛАН НАВЧАЛЬНОГО ПРОЦЕСУ ДЕННА'!AS68</f>
        <v>0</v>
      </c>
      <c r="AT68" s="277">
        <f>IF('ПЛАН НАВЧАЛЬНОГО ПРОЦЕСУ ДЕННА'!AT68&gt;0,IF(ROUND('ПЛАН НАВЧАЛЬНОГО ПРОЦЕСУ ДЕННА'!AT68*$BW$4,0)&gt;0,ROUND('ПЛАН НАВЧАЛЬНОГО ПРОЦЕСУ ДЕННА'!AT68*$BW$4,0)*2,2),0)</f>
        <v>0</v>
      </c>
      <c r="AU68" s="277">
        <f>IF('ПЛАН НАВЧАЛЬНОГО ПРОЦЕСУ ДЕННА'!AU68&gt;0,IF(ROUND('ПЛАН НАВЧАЛЬНОГО ПРОЦЕСУ ДЕННА'!AU68*$BW$4,0)&gt;0,ROUND('ПЛАН НАВЧАЛЬНОГО ПРОЦЕСУ ДЕННА'!AU68*$BW$4,0)*2,2),0)</f>
        <v>0</v>
      </c>
      <c r="AV68" s="277">
        <f>IF('ПЛАН НАВЧАЛЬНОГО ПРОЦЕСУ ДЕННА'!AV68&gt;0,IF(ROUND('ПЛАН НАВЧАЛЬНОГО ПРОЦЕСУ ДЕННА'!AV68*$BW$4,0)&gt;0,ROUND('ПЛАН НАВЧАЛЬНОГО ПРОЦЕСУ ДЕННА'!AV68*$BW$4,0)*2,2),0)</f>
        <v>0</v>
      </c>
      <c r="AW68" s="69">
        <f>'ПЛАН НАВЧАЛЬНОГО ПРОЦЕСУ ДЕННА'!AW68</f>
        <v>0</v>
      </c>
      <c r="AX68" s="277">
        <f>IF('ПЛАН НАВЧАЛЬНОГО ПРОЦЕСУ ДЕННА'!AX68&gt;0,IF(ROUND('ПЛАН НАВЧАЛЬНОГО ПРОЦЕСУ ДЕННА'!AX68*$BW$4,0)&gt;0,ROUND('ПЛАН НАВЧАЛЬНОГО ПРОЦЕСУ ДЕННА'!AX68*$BW$4,0)*2,2),0)</f>
        <v>0</v>
      </c>
      <c r="AY68" s="277">
        <f>IF('ПЛАН НАВЧАЛЬНОГО ПРОЦЕСУ ДЕННА'!AY68&gt;0,IF(ROUND('ПЛАН НАВЧАЛЬНОГО ПРОЦЕСУ ДЕННА'!AY68*$BW$4,0)&gt;0,ROUND('ПЛАН НАВЧАЛЬНОГО ПРОЦЕСУ ДЕННА'!AY68*$BW$4,0)*2,2),0)</f>
        <v>0</v>
      </c>
      <c r="AZ68" s="277">
        <f>IF('ПЛАН НАВЧАЛЬНОГО ПРОЦЕСУ ДЕННА'!AZ68&gt;0,IF(ROUND('ПЛАН НАВЧАЛЬНОГО ПРОЦЕСУ ДЕННА'!AZ68*$BW$4,0)&gt;0,ROUND('ПЛАН НАВЧАЛЬНОГО ПРОЦЕСУ ДЕННА'!AZ68*$BW$4,0)*2,2),0)</f>
        <v>0</v>
      </c>
      <c r="BA68" s="69">
        <f>'ПЛАН НАВЧАЛЬНОГО ПРОЦЕСУ ДЕННА'!BA68</f>
        <v>0</v>
      </c>
      <c r="BB68" s="277">
        <f>IF('ПЛАН НАВЧАЛЬНОГО ПРОЦЕСУ ДЕННА'!BB68&gt;0,IF(ROUND('ПЛАН НАВЧАЛЬНОГО ПРОЦЕСУ ДЕННА'!BB68*$BW$4,0)&gt;0,ROUND('ПЛАН НАВЧАЛЬНОГО ПРОЦЕСУ ДЕННА'!BB68*$BW$4,0)*2,2),0)</f>
        <v>0</v>
      </c>
      <c r="BC68" s="277">
        <f>IF('ПЛАН НАВЧАЛЬНОГО ПРОЦЕСУ ДЕННА'!BC68&gt;0,IF(ROUND('ПЛАН НАВЧАЛЬНОГО ПРОЦЕСУ ДЕННА'!BC68*$BW$4,0)&gt;0,ROUND('ПЛАН НАВЧАЛЬНОГО ПРОЦЕСУ ДЕННА'!BC68*$BW$4,0)*2,2),0)</f>
        <v>0</v>
      </c>
      <c r="BD68" s="277">
        <f>IF('ПЛАН НАВЧАЛЬНОГО ПРОЦЕСУ ДЕННА'!BD68&gt;0,IF(ROUND('ПЛАН НАВЧАЛЬНОГО ПРОЦЕСУ ДЕННА'!BD68*$BW$4,0)&gt;0,ROUND('ПЛАН НАВЧАЛЬНОГО ПРОЦЕСУ ДЕННА'!BD68*$BW$4,0)*2,2),0)</f>
        <v>0</v>
      </c>
      <c r="BE68" s="69">
        <f>'ПЛАН НАВЧАЛЬНОГО ПРОЦЕСУ ДЕННА'!BE68</f>
        <v>0</v>
      </c>
      <c r="BF68" s="277">
        <f>IF('ПЛАН НАВЧАЛЬНОГО ПРОЦЕСУ ДЕННА'!BF68&gt;0,IF(ROUND('ПЛАН НАВЧАЛЬНОГО ПРОЦЕСУ ДЕННА'!BF68*$BW$4,0)&gt;0,ROUND('ПЛАН НАВЧАЛЬНОГО ПРОЦЕСУ ДЕННА'!BF68*$BW$4,0)*2,2),0)</f>
        <v>0</v>
      </c>
      <c r="BG68" s="277">
        <f>IF('ПЛАН НАВЧАЛЬНОГО ПРОЦЕСУ ДЕННА'!BG68&gt;0,IF(ROUND('ПЛАН НАВЧАЛЬНОГО ПРОЦЕСУ ДЕННА'!BG68*$BW$4,0)&gt;0,ROUND('ПЛАН НАВЧАЛЬНОГО ПРОЦЕСУ ДЕННА'!BG68*$BW$4,0)*2,2),0)</f>
        <v>0</v>
      </c>
      <c r="BH68" s="277">
        <f>IF('ПЛАН НАВЧАЛЬНОГО ПРОЦЕСУ ДЕННА'!BH68&gt;0,IF(ROUND('ПЛАН НАВЧАЛЬНОГО ПРОЦЕСУ ДЕННА'!BH68*$BW$4,0)&gt;0,ROUND('ПЛАН НАВЧАЛЬНОГО ПРОЦЕСУ ДЕННА'!BH68*$BW$4,0)*2,2),0)</f>
        <v>0</v>
      </c>
      <c r="BI68" s="69">
        <f>'ПЛАН НАВЧАЛЬНОГО ПРОЦЕСУ ДЕННА'!BI68</f>
        <v>0</v>
      </c>
      <c r="BJ68" s="63">
        <f t="shared" si="206"/>
        <v>0</v>
      </c>
      <c r="BK68" s="126" t="str">
        <f t="shared" si="207"/>
        <v/>
      </c>
      <c r="BL68" s="14">
        <f t="shared" si="245"/>
        <v>0</v>
      </c>
      <c r="BM68" s="85">
        <f t="shared" si="209"/>
        <v>0</v>
      </c>
      <c r="BN68" s="14">
        <f t="shared" si="246"/>
        <v>0</v>
      </c>
      <c r="BO68" s="14">
        <f t="shared" si="247"/>
        <v>0</v>
      </c>
      <c r="BP68" s="14">
        <f t="shared" si="248"/>
        <v>0</v>
      </c>
      <c r="BQ68" s="14">
        <f t="shared" si="249"/>
        <v>0</v>
      </c>
      <c r="BR68" s="14">
        <f t="shared" si="250"/>
        <v>0</v>
      </c>
      <c r="BS68" s="14">
        <f t="shared" si="251"/>
        <v>0</v>
      </c>
      <c r="BT68" s="90">
        <f t="shared" si="216"/>
        <v>0</v>
      </c>
      <c r="BU68" s="2"/>
      <c r="BV68" s="2"/>
      <c r="BW68" s="14">
        <f t="shared" si="217"/>
        <v>0</v>
      </c>
      <c r="BX68" s="14">
        <f t="shared" si="252"/>
        <v>0</v>
      </c>
      <c r="BY68" s="14">
        <f t="shared" si="253"/>
        <v>0</v>
      </c>
      <c r="BZ68" s="14">
        <f t="shared" si="254"/>
        <v>0</v>
      </c>
      <c r="CA68" s="14">
        <f t="shared" si="255"/>
        <v>0</v>
      </c>
      <c r="CB68" s="14">
        <f t="shared" si="256"/>
        <v>0</v>
      </c>
      <c r="CC68" s="14">
        <f t="shared" si="257"/>
        <v>0</v>
      </c>
      <c r="CD68" s="14">
        <f t="shared" si="258"/>
        <v>0</v>
      </c>
      <c r="CE68" s="201">
        <f t="shared" si="225"/>
        <v>0</v>
      </c>
      <c r="CF68" s="217">
        <f t="shared" si="226"/>
        <v>0</v>
      </c>
      <c r="CG68" s="2"/>
      <c r="CH68" s="74">
        <f t="shared" si="227"/>
        <v>0</v>
      </c>
      <c r="CI68" s="74">
        <f t="shared" si="228"/>
        <v>0</v>
      </c>
      <c r="CJ68" s="74">
        <f t="shared" si="229"/>
        <v>0</v>
      </c>
      <c r="CK68" s="74">
        <f t="shared" si="230"/>
        <v>0</v>
      </c>
      <c r="CL68" s="74">
        <f t="shared" si="231"/>
        <v>0</v>
      </c>
      <c r="CM68" s="74">
        <f t="shared" si="232"/>
        <v>0</v>
      </c>
      <c r="CN68" s="74">
        <f t="shared" si="233"/>
        <v>0</v>
      </c>
      <c r="CO68" s="74">
        <f t="shared" si="234"/>
        <v>0</v>
      </c>
      <c r="CP68" s="84">
        <f t="shared" si="235"/>
        <v>0</v>
      </c>
      <c r="CQ68" s="74">
        <f t="shared" si="236"/>
        <v>0</v>
      </c>
      <c r="CR68" s="74">
        <f t="shared" si="237"/>
        <v>0</v>
      </c>
      <c r="CS68" s="75">
        <f t="shared" si="238"/>
        <v>0</v>
      </c>
      <c r="CT68" s="74">
        <f t="shared" si="239"/>
        <v>0</v>
      </c>
      <c r="CU68" s="74">
        <f t="shared" si="240"/>
        <v>0</v>
      </c>
      <c r="CV68" s="74">
        <f t="shared" si="241"/>
        <v>0</v>
      </c>
      <c r="CW68" s="74">
        <f t="shared" si="242"/>
        <v>0</v>
      </c>
      <c r="CX68" s="74">
        <f t="shared" si="243"/>
        <v>0</v>
      </c>
      <c r="CY68" s="83">
        <f t="shared" si="244"/>
        <v>0</v>
      </c>
      <c r="CZ68" s="2"/>
      <c r="DA68" s="2"/>
      <c r="DB68" s="2"/>
      <c r="DC68" s="66">
        <f t="shared" si="259"/>
        <v>0</v>
      </c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</row>
    <row r="69" spans="1:150" s="19" customFormat="1" hidden="1" x14ac:dyDescent="0.2">
      <c r="A69" s="22" t="str">
        <f>'ПЛАН НАВЧАЛЬНОГО ПРОЦЕСУ ДЕННА'!A69</f>
        <v>2.16</v>
      </c>
      <c r="B69" s="271" t="str">
        <f>'ПЛАН НАВЧАЛЬНОГО ПРОЦЕСУ ДЕННА'!B69</f>
        <v>Вибіркова дисципліна 16</v>
      </c>
      <c r="C69" s="272"/>
      <c r="D69" s="273">
        <f>'ПЛАН НАВЧАЛЬНОГО ПРОЦЕСУ ДЕННА'!D69</f>
        <v>0</v>
      </c>
      <c r="E69" s="274">
        <f>'ПЛАН НАВЧАЛЬНОГО ПРОЦЕСУ ДЕННА'!E69</f>
        <v>0</v>
      </c>
      <c r="F69" s="274">
        <f>'ПЛАН НАВЧАЛЬНОГО ПРОЦЕСУ ДЕННА'!F69</f>
        <v>0</v>
      </c>
      <c r="G69" s="275">
        <f>'ПЛАН НАВЧАЛЬНОГО ПРОЦЕСУ ДЕННА'!G69</f>
        <v>0</v>
      </c>
      <c r="H69" s="273">
        <f>'ПЛАН НАВЧАЛЬНОГО ПРОЦЕСУ ДЕННА'!H69</f>
        <v>0</v>
      </c>
      <c r="I69" s="274">
        <f>'ПЛАН НАВЧАЛЬНОГО ПРОЦЕСУ ДЕННА'!I69</f>
        <v>0</v>
      </c>
      <c r="J69" s="274">
        <f>'ПЛАН НАВЧАЛЬНОГО ПРОЦЕСУ ДЕННА'!J69</f>
        <v>0</v>
      </c>
      <c r="K69" s="274">
        <f>'ПЛАН НАВЧАЛЬНОГО ПРОЦЕСУ ДЕННА'!K69</f>
        <v>0</v>
      </c>
      <c r="L69" s="274">
        <f>'ПЛАН НАВЧАЛЬНОГО ПРОЦЕСУ ДЕННА'!L69</f>
        <v>0</v>
      </c>
      <c r="M69" s="274">
        <f>'ПЛАН НАВЧАЛЬНОГО ПРОЦЕСУ ДЕННА'!M69</f>
        <v>0</v>
      </c>
      <c r="N69" s="274">
        <f>'ПЛАН НАВЧАЛЬНОГО ПРОЦЕСУ ДЕННА'!N69</f>
        <v>0</v>
      </c>
      <c r="O69" s="253">
        <f>'ПЛАН НАВЧАЛЬНОГО ПРОЦЕСУ ДЕННА'!O69</f>
        <v>0</v>
      </c>
      <c r="P69" s="253">
        <f>'ПЛАН НАВЧАЛЬНОГО ПРОЦЕСУ ДЕННА'!P69</f>
        <v>0</v>
      </c>
      <c r="Q69" s="273">
        <f>'ПЛАН НАВЧАЛЬНОГО ПРОЦЕСУ ДЕННА'!Q69</f>
        <v>0</v>
      </c>
      <c r="R69" s="274">
        <f>'ПЛАН НАВЧАЛЬНОГО ПРОЦЕСУ ДЕННА'!R69</f>
        <v>0</v>
      </c>
      <c r="S69" s="274">
        <f>'ПЛАН НАВЧАЛЬНОГО ПРОЦЕСУ ДЕННА'!S69</f>
        <v>0</v>
      </c>
      <c r="T69" s="274">
        <f>'ПЛАН НАВЧАЛЬНОГО ПРОЦЕСУ ДЕННА'!T69</f>
        <v>0</v>
      </c>
      <c r="U69" s="274">
        <f>'ПЛАН НАВЧАЛЬНОГО ПРОЦЕСУ ДЕННА'!U69</f>
        <v>0</v>
      </c>
      <c r="V69" s="274">
        <f>'ПЛАН НАВЧАЛЬНОГО ПРОЦЕСУ ДЕННА'!V69</f>
        <v>0</v>
      </c>
      <c r="W69" s="274">
        <f>'ПЛАН НАВЧАЛЬНОГО ПРОЦЕСУ ДЕННА'!W69</f>
        <v>0</v>
      </c>
      <c r="X69" s="276">
        <f>'ПЛАН НАВЧАЛЬНОГО ПРОЦЕСУ ДЕННА'!X69</f>
        <v>0</v>
      </c>
      <c r="Y69" s="142">
        <f t="shared" si="205"/>
        <v>0</v>
      </c>
      <c r="Z69" s="9"/>
      <c r="AA69" s="9"/>
      <c r="AB69" s="9"/>
      <c r="AC69" s="9"/>
      <c r="AD69" s="277">
        <f>IF('ПЛАН НАВЧАЛЬНОГО ПРОЦЕСУ ДЕННА'!AD69&gt;0,IF(ROUND('ПЛАН НАВЧАЛЬНОГО ПРОЦЕСУ ДЕННА'!AD69*$BW$4,0)&gt;0,ROUND('ПЛАН НАВЧАЛЬНОГО ПРОЦЕСУ ДЕННА'!AD69*$BW$4,0)*2,2),0)</f>
        <v>0</v>
      </c>
      <c r="AE69" s="277">
        <f>IF('ПЛАН НАВЧАЛЬНОГО ПРОЦЕСУ ДЕННА'!AE69&gt;0,IF(ROUND('ПЛАН НАВЧАЛЬНОГО ПРОЦЕСУ ДЕННА'!AE69*$BW$4,0)&gt;0,ROUND('ПЛАН НАВЧАЛЬНОГО ПРОЦЕСУ ДЕННА'!AE69*$BW$4,0)*2,2),0)</f>
        <v>0</v>
      </c>
      <c r="AF69" s="277">
        <f>IF('ПЛАН НАВЧАЛЬНОГО ПРОЦЕСУ ДЕННА'!AF69&gt;0,IF(ROUND('ПЛАН НАВЧАЛЬНОГО ПРОЦЕСУ ДЕННА'!AF69*$BW$4,0)&gt;0,ROUND('ПЛАН НАВЧАЛЬНОГО ПРОЦЕСУ ДЕННА'!AF69*$BW$4,0)*2,2),0)</f>
        <v>0</v>
      </c>
      <c r="AG69" s="69">
        <f>'ПЛАН НАВЧАЛЬНОГО ПРОЦЕСУ ДЕННА'!AG69</f>
        <v>0</v>
      </c>
      <c r="AH69" s="277">
        <f>IF('ПЛАН НАВЧАЛЬНОГО ПРОЦЕСУ ДЕННА'!AH69&gt;0,IF(ROUND('ПЛАН НАВЧАЛЬНОГО ПРОЦЕСУ ДЕННА'!AH69*$BW$4,0)&gt;0,ROUND('ПЛАН НАВЧАЛЬНОГО ПРОЦЕСУ ДЕННА'!AH69*$BW$4,0)*2,2),0)</f>
        <v>0</v>
      </c>
      <c r="AI69" s="277">
        <f>IF('ПЛАН НАВЧАЛЬНОГО ПРОЦЕСУ ДЕННА'!AI69&gt;0,IF(ROUND('ПЛАН НАВЧАЛЬНОГО ПРОЦЕСУ ДЕННА'!AI69*$BW$4,0)&gt;0,ROUND('ПЛАН НАВЧАЛЬНОГО ПРОЦЕСУ ДЕННА'!AI69*$BW$4,0)*2,2),0)</f>
        <v>0</v>
      </c>
      <c r="AJ69" s="277">
        <f>IF('ПЛАН НАВЧАЛЬНОГО ПРОЦЕСУ ДЕННА'!AJ69&gt;0,IF(ROUND('ПЛАН НАВЧАЛЬНОГО ПРОЦЕСУ ДЕННА'!AJ69*$BW$4,0)&gt;0,ROUND('ПЛАН НАВЧАЛЬНОГО ПРОЦЕСУ ДЕННА'!AJ69*$BW$4,0)*2,2),0)</f>
        <v>0</v>
      </c>
      <c r="AK69" s="69">
        <f>'ПЛАН НАВЧАЛЬНОГО ПРОЦЕСУ ДЕННА'!AK69</f>
        <v>0</v>
      </c>
      <c r="AL69" s="277">
        <f>IF('ПЛАН НАВЧАЛЬНОГО ПРОЦЕСУ ДЕННА'!AL69&gt;0,IF(ROUND('ПЛАН НАВЧАЛЬНОГО ПРОЦЕСУ ДЕННА'!AL69*$BW$4,0)&gt;0,ROUND('ПЛАН НАВЧАЛЬНОГО ПРОЦЕСУ ДЕННА'!AL69*$BW$4,0)*2,2),0)</f>
        <v>0</v>
      </c>
      <c r="AM69" s="277">
        <f>IF('ПЛАН НАВЧАЛЬНОГО ПРОЦЕСУ ДЕННА'!AM69&gt;0,IF(ROUND('ПЛАН НАВЧАЛЬНОГО ПРОЦЕСУ ДЕННА'!AM69*$BW$4,0)&gt;0,ROUND('ПЛАН НАВЧАЛЬНОГО ПРОЦЕСУ ДЕННА'!AM69*$BW$4,0)*2,2),0)</f>
        <v>0</v>
      </c>
      <c r="AN69" s="277">
        <f>IF('ПЛАН НАВЧАЛЬНОГО ПРОЦЕСУ ДЕННА'!AN69&gt;0,IF(ROUND('ПЛАН НАВЧАЛЬНОГО ПРОЦЕСУ ДЕННА'!AN69*$BW$4,0)&gt;0,ROUND('ПЛАН НАВЧАЛЬНОГО ПРОЦЕСУ ДЕННА'!AN69*$BW$4,0)*2,2),0)</f>
        <v>0</v>
      </c>
      <c r="AO69" s="69">
        <f>'ПЛАН НАВЧАЛЬНОГО ПРОЦЕСУ ДЕННА'!AO69</f>
        <v>0</v>
      </c>
      <c r="AP69" s="277">
        <f>IF('ПЛАН НАВЧАЛЬНОГО ПРОЦЕСУ ДЕННА'!AP69&gt;0,IF(ROUND('ПЛАН НАВЧАЛЬНОГО ПРОЦЕСУ ДЕННА'!AP69*$BW$4,0)&gt;0,ROUND('ПЛАН НАВЧАЛЬНОГО ПРОЦЕСУ ДЕННА'!AP69*$BW$4,0)*2,2),0)</f>
        <v>0</v>
      </c>
      <c r="AQ69" s="277">
        <f>IF('ПЛАН НАВЧАЛЬНОГО ПРОЦЕСУ ДЕННА'!AQ69&gt;0,IF(ROUND('ПЛАН НАВЧАЛЬНОГО ПРОЦЕСУ ДЕННА'!AQ69*$BW$4,0)&gt;0,ROUND('ПЛАН НАВЧАЛЬНОГО ПРОЦЕСУ ДЕННА'!AQ69*$BW$4,0)*2,2),0)</f>
        <v>0</v>
      </c>
      <c r="AR69" s="277">
        <f>IF('ПЛАН НАВЧАЛЬНОГО ПРОЦЕСУ ДЕННА'!AR69&gt;0,IF(ROUND('ПЛАН НАВЧАЛЬНОГО ПРОЦЕСУ ДЕННА'!AR69*$BW$4,0)&gt;0,ROUND('ПЛАН НАВЧАЛЬНОГО ПРОЦЕСУ ДЕННА'!AR69*$BW$4,0)*2,2),0)</f>
        <v>0</v>
      </c>
      <c r="AS69" s="69">
        <f>'ПЛАН НАВЧАЛЬНОГО ПРОЦЕСУ ДЕННА'!AS69</f>
        <v>0</v>
      </c>
      <c r="AT69" s="277">
        <f>IF('ПЛАН НАВЧАЛЬНОГО ПРОЦЕСУ ДЕННА'!AT69&gt;0,IF(ROUND('ПЛАН НАВЧАЛЬНОГО ПРОЦЕСУ ДЕННА'!AT69*$BW$4,0)&gt;0,ROUND('ПЛАН НАВЧАЛЬНОГО ПРОЦЕСУ ДЕННА'!AT69*$BW$4,0)*2,2),0)</f>
        <v>0</v>
      </c>
      <c r="AU69" s="277">
        <f>IF('ПЛАН НАВЧАЛЬНОГО ПРОЦЕСУ ДЕННА'!AU69&gt;0,IF(ROUND('ПЛАН НАВЧАЛЬНОГО ПРОЦЕСУ ДЕННА'!AU69*$BW$4,0)&gt;0,ROUND('ПЛАН НАВЧАЛЬНОГО ПРОЦЕСУ ДЕННА'!AU69*$BW$4,0)*2,2),0)</f>
        <v>0</v>
      </c>
      <c r="AV69" s="277">
        <f>IF('ПЛАН НАВЧАЛЬНОГО ПРОЦЕСУ ДЕННА'!AV69&gt;0,IF(ROUND('ПЛАН НАВЧАЛЬНОГО ПРОЦЕСУ ДЕННА'!AV69*$BW$4,0)&gt;0,ROUND('ПЛАН НАВЧАЛЬНОГО ПРОЦЕСУ ДЕННА'!AV69*$BW$4,0)*2,2),0)</f>
        <v>0</v>
      </c>
      <c r="AW69" s="69">
        <f>'ПЛАН НАВЧАЛЬНОГО ПРОЦЕСУ ДЕННА'!AW69</f>
        <v>0</v>
      </c>
      <c r="AX69" s="277">
        <f>IF('ПЛАН НАВЧАЛЬНОГО ПРОЦЕСУ ДЕННА'!AX69&gt;0,IF(ROUND('ПЛАН НАВЧАЛЬНОГО ПРОЦЕСУ ДЕННА'!AX69*$BW$4,0)&gt;0,ROUND('ПЛАН НАВЧАЛЬНОГО ПРОЦЕСУ ДЕННА'!AX69*$BW$4,0)*2,2),0)</f>
        <v>0</v>
      </c>
      <c r="AY69" s="277">
        <f>IF('ПЛАН НАВЧАЛЬНОГО ПРОЦЕСУ ДЕННА'!AY69&gt;0,IF(ROUND('ПЛАН НАВЧАЛЬНОГО ПРОЦЕСУ ДЕННА'!AY69*$BW$4,0)&gt;0,ROUND('ПЛАН НАВЧАЛЬНОГО ПРОЦЕСУ ДЕННА'!AY69*$BW$4,0)*2,2),0)</f>
        <v>0</v>
      </c>
      <c r="AZ69" s="277">
        <f>IF('ПЛАН НАВЧАЛЬНОГО ПРОЦЕСУ ДЕННА'!AZ69&gt;0,IF(ROUND('ПЛАН НАВЧАЛЬНОГО ПРОЦЕСУ ДЕННА'!AZ69*$BW$4,0)&gt;0,ROUND('ПЛАН НАВЧАЛЬНОГО ПРОЦЕСУ ДЕННА'!AZ69*$BW$4,0)*2,2),0)</f>
        <v>0</v>
      </c>
      <c r="BA69" s="69">
        <f>'ПЛАН НАВЧАЛЬНОГО ПРОЦЕСУ ДЕННА'!BA69</f>
        <v>0</v>
      </c>
      <c r="BB69" s="277">
        <f>IF('ПЛАН НАВЧАЛЬНОГО ПРОЦЕСУ ДЕННА'!BB69&gt;0,IF(ROUND('ПЛАН НАВЧАЛЬНОГО ПРОЦЕСУ ДЕННА'!BB69*$BW$4,0)&gt;0,ROUND('ПЛАН НАВЧАЛЬНОГО ПРОЦЕСУ ДЕННА'!BB69*$BW$4,0)*2,2),0)</f>
        <v>0</v>
      </c>
      <c r="BC69" s="277">
        <f>IF('ПЛАН НАВЧАЛЬНОГО ПРОЦЕСУ ДЕННА'!BC69&gt;0,IF(ROUND('ПЛАН НАВЧАЛЬНОГО ПРОЦЕСУ ДЕННА'!BC69*$BW$4,0)&gt;0,ROUND('ПЛАН НАВЧАЛЬНОГО ПРОЦЕСУ ДЕННА'!BC69*$BW$4,0)*2,2),0)</f>
        <v>0</v>
      </c>
      <c r="BD69" s="277">
        <f>IF('ПЛАН НАВЧАЛЬНОГО ПРОЦЕСУ ДЕННА'!BD69&gt;0,IF(ROUND('ПЛАН НАВЧАЛЬНОГО ПРОЦЕСУ ДЕННА'!BD69*$BW$4,0)&gt;0,ROUND('ПЛАН НАВЧАЛЬНОГО ПРОЦЕСУ ДЕННА'!BD69*$BW$4,0)*2,2),0)</f>
        <v>0</v>
      </c>
      <c r="BE69" s="69">
        <f>'ПЛАН НАВЧАЛЬНОГО ПРОЦЕСУ ДЕННА'!BE69</f>
        <v>0</v>
      </c>
      <c r="BF69" s="277">
        <f>IF('ПЛАН НАВЧАЛЬНОГО ПРОЦЕСУ ДЕННА'!BF69&gt;0,IF(ROUND('ПЛАН НАВЧАЛЬНОГО ПРОЦЕСУ ДЕННА'!BF69*$BW$4,0)&gt;0,ROUND('ПЛАН НАВЧАЛЬНОГО ПРОЦЕСУ ДЕННА'!BF69*$BW$4,0)*2,2),0)</f>
        <v>0</v>
      </c>
      <c r="BG69" s="277">
        <f>IF('ПЛАН НАВЧАЛЬНОГО ПРОЦЕСУ ДЕННА'!BG69&gt;0,IF(ROUND('ПЛАН НАВЧАЛЬНОГО ПРОЦЕСУ ДЕННА'!BG69*$BW$4,0)&gt;0,ROUND('ПЛАН НАВЧАЛЬНОГО ПРОЦЕСУ ДЕННА'!BG69*$BW$4,0)*2,2),0)</f>
        <v>0</v>
      </c>
      <c r="BH69" s="277">
        <f>IF('ПЛАН НАВЧАЛЬНОГО ПРОЦЕСУ ДЕННА'!BH69&gt;0,IF(ROUND('ПЛАН НАВЧАЛЬНОГО ПРОЦЕСУ ДЕННА'!BH69*$BW$4,0)&gt;0,ROUND('ПЛАН НАВЧАЛЬНОГО ПРОЦЕСУ ДЕННА'!BH69*$BW$4,0)*2,2),0)</f>
        <v>0</v>
      </c>
      <c r="BI69" s="69">
        <f>'ПЛАН НАВЧАЛЬНОГО ПРОЦЕСУ ДЕННА'!BI69</f>
        <v>0</v>
      </c>
      <c r="BJ69" s="63">
        <f t="shared" si="206"/>
        <v>0</v>
      </c>
      <c r="BK69" s="126" t="str">
        <f t="shared" si="207"/>
        <v/>
      </c>
      <c r="BL69" s="14">
        <f t="shared" si="245"/>
        <v>0</v>
      </c>
      <c r="BM69" s="85">
        <f t="shared" si="209"/>
        <v>0</v>
      </c>
      <c r="BN69" s="14">
        <f t="shared" si="246"/>
        <v>0</v>
      </c>
      <c r="BO69" s="14">
        <f t="shared" si="247"/>
        <v>0</v>
      </c>
      <c r="BP69" s="14">
        <f t="shared" si="248"/>
        <v>0</v>
      </c>
      <c r="BQ69" s="14">
        <f t="shared" si="249"/>
        <v>0</v>
      </c>
      <c r="BR69" s="14">
        <f t="shared" si="250"/>
        <v>0</v>
      </c>
      <c r="BS69" s="14">
        <f t="shared" si="251"/>
        <v>0</v>
      </c>
      <c r="BT69" s="90">
        <f t="shared" si="216"/>
        <v>0</v>
      </c>
      <c r="BU69" s="2"/>
      <c r="BV69" s="2"/>
      <c r="BW69" s="14">
        <f t="shared" si="217"/>
        <v>0</v>
      </c>
      <c r="BX69" s="14">
        <f t="shared" si="252"/>
        <v>0</v>
      </c>
      <c r="BY69" s="14">
        <f t="shared" si="253"/>
        <v>0</v>
      </c>
      <c r="BZ69" s="14">
        <f t="shared" si="254"/>
        <v>0</v>
      </c>
      <c r="CA69" s="14">
        <f t="shared" si="255"/>
        <v>0</v>
      </c>
      <c r="CB69" s="14">
        <f t="shared" si="256"/>
        <v>0</v>
      </c>
      <c r="CC69" s="14">
        <f t="shared" si="257"/>
        <v>0</v>
      </c>
      <c r="CD69" s="14">
        <f t="shared" si="258"/>
        <v>0</v>
      </c>
      <c r="CE69" s="201">
        <f t="shared" si="225"/>
        <v>0</v>
      </c>
      <c r="CF69" s="217">
        <f t="shared" si="226"/>
        <v>0</v>
      </c>
      <c r="CG69" s="2"/>
      <c r="CH69" s="74">
        <f t="shared" si="227"/>
        <v>0</v>
      </c>
      <c r="CI69" s="74">
        <f t="shared" si="228"/>
        <v>0</v>
      </c>
      <c r="CJ69" s="74">
        <f t="shared" si="229"/>
        <v>0</v>
      </c>
      <c r="CK69" s="74">
        <f t="shared" si="230"/>
        <v>0</v>
      </c>
      <c r="CL69" s="74">
        <f t="shared" si="231"/>
        <v>0</v>
      </c>
      <c r="CM69" s="74">
        <f t="shared" si="232"/>
        <v>0</v>
      </c>
      <c r="CN69" s="74">
        <f t="shared" si="233"/>
        <v>0</v>
      </c>
      <c r="CO69" s="74">
        <f t="shared" si="234"/>
        <v>0</v>
      </c>
      <c r="CP69" s="84">
        <f t="shared" si="235"/>
        <v>0</v>
      </c>
      <c r="CQ69" s="74">
        <f t="shared" si="236"/>
        <v>0</v>
      </c>
      <c r="CR69" s="74">
        <f t="shared" si="237"/>
        <v>0</v>
      </c>
      <c r="CS69" s="75">
        <f t="shared" si="238"/>
        <v>0</v>
      </c>
      <c r="CT69" s="74">
        <f t="shared" si="239"/>
        <v>0</v>
      </c>
      <c r="CU69" s="74">
        <f t="shared" si="240"/>
        <v>0</v>
      </c>
      <c r="CV69" s="74">
        <f t="shared" si="241"/>
        <v>0</v>
      </c>
      <c r="CW69" s="74">
        <f t="shared" si="242"/>
        <v>0</v>
      </c>
      <c r="CX69" s="74">
        <f t="shared" si="243"/>
        <v>0</v>
      </c>
      <c r="CY69" s="83">
        <f t="shared" si="244"/>
        <v>0</v>
      </c>
      <c r="CZ69" s="2"/>
      <c r="DA69" s="2"/>
      <c r="DB69" s="2"/>
      <c r="DC69" s="66">
        <f t="shared" si="259"/>
        <v>0</v>
      </c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</row>
    <row r="70" spans="1:150" s="19" customFormat="1" hidden="1" x14ac:dyDescent="0.2">
      <c r="A70" s="22" t="str">
        <f>'ПЛАН НАВЧАЛЬНОГО ПРОЦЕСУ ДЕННА'!A70</f>
        <v>2.17</v>
      </c>
      <c r="B70" s="271" t="str">
        <f>'ПЛАН НАВЧАЛЬНОГО ПРОЦЕСУ ДЕННА'!B70</f>
        <v>Вибіркова дисципліна 17</v>
      </c>
      <c r="C70" s="272"/>
      <c r="D70" s="273">
        <f>'ПЛАН НАВЧАЛЬНОГО ПРОЦЕСУ ДЕННА'!D70</f>
        <v>0</v>
      </c>
      <c r="E70" s="274">
        <f>'ПЛАН НАВЧАЛЬНОГО ПРОЦЕСУ ДЕННА'!E70</f>
        <v>0</v>
      </c>
      <c r="F70" s="274">
        <f>'ПЛАН НАВЧАЛЬНОГО ПРОЦЕСУ ДЕННА'!F70</f>
        <v>0</v>
      </c>
      <c r="G70" s="275">
        <f>'ПЛАН НАВЧАЛЬНОГО ПРОЦЕСУ ДЕННА'!G70</f>
        <v>0</v>
      </c>
      <c r="H70" s="273">
        <f>'ПЛАН НАВЧАЛЬНОГО ПРОЦЕСУ ДЕННА'!H70</f>
        <v>0</v>
      </c>
      <c r="I70" s="274">
        <f>'ПЛАН НАВЧАЛЬНОГО ПРОЦЕСУ ДЕННА'!I70</f>
        <v>0</v>
      </c>
      <c r="J70" s="274">
        <f>'ПЛАН НАВЧАЛЬНОГО ПРОЦЕСУ ДЕННА'!J70</f>
        <v>0</v>
      </c>
      <c r="K70" s="274">
        <f>'ПЛАН НАВЧАЛЬНОГО ПРОЦЕСУ ДЕННА'!K70</f>
        <v>0</v>
      </c>
      <c r="L70" s="274">
        <f>'ПЛАН НАВЧАЛЬНОГО ПРОЦЕСУ ДЕННА'!L70</f>
        <v>0</v>
      </c>
      <c r="M70" s="274">
        <f>'ПЛАН НАВЧАЛЬНОГО ПРОЦЕСУ ДЕННА'!M70</f>
        <v>0</v>
      </c>
      <c r="N70" s="274">
        <f>'ПЛАН НАВЧАЛЬНОГО ПРОЦЕСУ ДЕННА'!N70</f>
        <v>0</v>
      </c>
      <c r="O70" s="253">
        <f>'ПЛАН НАВЧАЛЬНОГО ПРОЦЕСУ ДЕННА'!O70</f>
        <v>0</v>
      </c>
      <c r="P70" s="253">
        <f>'ПЛАН НАВЧАЛЬНОГО ПРОЦЕСУ ДЕННА'!P70</f>
        <v>0</v>
      </c>
      <c r="Q70" s="273">
        <f>'ПЛАН НАВЧАЛЬНОГО ПРОЦЕСУ ДЕННА'!Q70</f>
        <v>0</v>
      </c>
      <c r="R70" s="274">
        <f>'ПЛАН НАВЧАЛЬНОГО ПРОЦЕСУ ДЕННА'!R70</f>
        <v>0</v>
      </c>
      <c r="S70" s="274">
        <f>'ПЛАН НАВЧАЛЬНОГО ПРОЦЕСУ ДЕННА'!S70</f>
        <v>0</v>
      </c>
      <c r="T70" s="274">
        <f>'ПЛАН НАВЧАЛЬНОГО ПРОЦЕСУ ДЕННА'!T70</f>
        <v>0</v>
      </c>
      <c r="U70" s="274">
        <f>'ПЛАН НАВЧАЛЬНОГО ПРОЦЕСУ ДЕННА'!U70</f>
        <v>0</v>
      </c>
      <c r="V70" s="274">
        <f>'ПЛАН НАВЧАЛЬНОГО ПРОЦЕСУ ДЕННА'!V70</f>
        <v>0</v>
      </c>
      <c r="W70" s="274">
        <f>'ПЛАН НАВЧАЛЬНОГО ПРОЦЕСУ ДЕННА'!W70</f>
        <v>0</v>
      </c>
      <c r="X70" s="276">
        <f>'ПЛАН НАВЧАЛЬНОГО ПРОЦЕСУ ДЕННА'!X70</f>
        <v>0</v>
      </c>
      <c r="Y70" s="142">
        <f t="shared" si="205"/>
        <v>0</v>
      </c>
      <c r="Z70" s="9"/>
      <c r="AA70" s="9"/>
      <c r="AB70" s="9"/>
      <c r="AC70" s="9"/>
      <c r="AD70" s="277">
        <f>IF('ПЛАН НАВЧАЛЬНОГО ПРОЦЕСУ ДЕННА'!AD70&gt;0,IF(ROUND('ПЛАН НАВЧАЛЬНОГО ПРОЦЕСУ ДЕННА'!AD70*$BW$4,0)&gt;0,ROUND('ПЛАН НАВЧАЛЬНОГО ПРОЦЕСУ ДЕННА'!AD70*$BW$4,0)*2,2),0)</f>
        <v>0</v>
      </c>
      <c r="AE70" s="277">
        <f>IF('ПЛАН НАВЧАЛЬНОГО ПРОЦЕСУ ДЕННА'!AE70&gt;0,IF(ROUND('ПЛАН НАВЧАЛЬНОГО ПРОЦЕСУ ДЕННА'!AE70*$BW$4,0)&gt;0,ROUND('ПЛАН НАВЧАЛЬНОГО ПРОЦЕСУ ДЕННА'!AE70*$BW$4,0)*2,2),0)</f>
        <v>0</v>
      </c>
      <c r="AF70" s="277">
        <f>IF('ПЛАН НАВЧАЛЬНОГО ПРОЦЕСУ ДЕННА'!AF70&gt;0,IF(ROUND('ПЛАН НАВЧАЛЬНОГО ПРОЦЕСУ ДЕННА'!AF70*$BW$4,0)&gt;0,ROUND('ПЛАН НАВЧАЛЬНОГО ПРОЦЕСУ ДЕННА'!AF70*$BW$4,0)*2,2),0)</f>
        <v>0</v>
      </c>
      <c r="AG70" s="69">
        <f>'ПЛАН НАВЧАЛЬНОГО ПРОЦЕСУ ДЕННА'!AG70</f>
        <v>0</v>
      </c>
      <c r="AH70" s="277">
        <f>IF('ПЛАН НАВЧАЛЬНОГО ПРОЦЕСУ ДЕННА'!AH70&gt;0,IF(ROUND('ПЛАН НАВЧАЛЬНОГО ПРОЦЕСУ ДЕННА'!AH70*$BW$4,0)&gt;0,ROUND('ПЛАН НАВЧАЛЬНОГО ПРОЦЕСУ ДЕННА'!AH70*$BW$4,0)*2,2),0)</f>
        <v>0</v>
      </c>
      <c r="AI70" s="277">
        <f>IF('ПЛАН НАВЧАЛЬНОГО ПРОЦЕСУ ДЕННА'!AI70&gt;0,IF(ROUND('ПЛАН НАВЧАЛЬНОГО ПРОЦЕСУ ДЕННА'!AI70*$BW$4,0)&gt;0,ROUND('ПЛАН НАВЧАЛЬНОГО ПРОЦЕСУ ДЕННА'!AI70*$BW$4,0)*2,2),0)</f>
        <v>0</v>
      </c>
      <c r="AJ70" s="277">
        <f>IF('ПЛАН НАВЧАЛЬНОГО ПРОЦЕСУ ДЕННА'!AJ70&gt;0,IF(ROUND('ПЛАН НАВЧАЛЬНОГО ПРОЦЕСУ ДЕННА'!AJ70*$BW$4,0)&gt;0,ROUND('ПЛАН НАВЧАЛЬНОГО ПРОЦЕСУ ДЕННА'!AJ70*$BW$4,0)*2,2),0)</f>
        <v>0</v>
      </c>
      <c r="AK70" s="69">
        <f>'ПЛАН НАВЧАЛЬНОГО ПРОЦЕСУ ДЕННА'!AK70</f>
        <v>0</v>
      </c>
      <c r="AL70" s="277">
        <f>IF('ПЛАН НАВЧАЛЬНОГО ПРОЦЕСУ ДЕННА'!AL70&gt;0,IF(ROUND('ПЛАН НАВЧАЛЬНОГО ПРОЦЕСУ ДЕННА'!AL70*$BW$4,0)&gt;0,ROUND('ПЛАН НАВЧАЛЬНОГО ПРОЦЕСУ ДЕННА'!AL70*$BW$4,0)*2,2),0)</f>
        <v>0</v>
      </c>
      <c r="AM70" s="277">
        <f>IF('ПЛАН НАВЧАЛЬНОГО ПРОЦЕСУ ДЕННА'!AM70&gt;0,IF(ROUND('ПЛАН НАВЧАЛЬНОГО ПРОЦЕСУ ДЕННА'!AM70*$BW$4,0)&gt;0,ROUND('ПЛАН НАВЧАЛЬНОГО ПРОЦЕСУ ДЕННА'!AM70*$BW$4,0)*2,2),0)</f>
        <v>0</v>
      </c>
      <c r="AN70" s="277">
        <f>IF('ПЛАН НАВЧАЛЬНОГО ПРОЦЕСУ ДЕННА'!AN70&gt;0,IF(ROUND('ПЛАН НАВЧАЛЬНОГО ПРОЦЕСУ ДЕННА'!AN70*$BW$4,0)&gt;0,ROUND('ПЛАН НАВЧАЛЬНОГО ПРОЦЕСУ ДЕННА'!AN70*$BW$4,0)*2,2),0)</f>
        <v>0</v>
      </c>
      <c r="AO70" s="69">
        <f>'ПЛАН НАВЧАЛЬНОГО ПРОЦЕСУ ДЕННА'!AO70</f>
        <v>0</v>
      </c>
      <c r="AP70" s="277">
        <f>IF('ПЛАН НАВЧАЛЬНОГО ПРОЦЕСУ ДЕННА'!AP70&gt;0,IF(ROUND('ПЛАН НАВЧАЛЬНОГО ПРОЦЕСУ ДЕННА'!AP70*$BW$4,0)&gt;0,ROUND('ПЛАН НАВЧАЛЬНОГО ПРОЦЕСУ ДЕННА'!AP70*$BW$4,0)*2,2),0)</f>
        <v>0</v>
      </c>
      <c r="AQ70" s="277">
        <f>IF('ПЛАН НАВЧАЛЬНОГО ПРОЦЕСУ ДЕННА'!AQ70&gt;0,IF(ROUND('ПЛАН НАВЧАЛЬНОГО ПРОЦЕСУ ДЕННА'!AQ70*$BW$4,0)&gt;0,ROUND('ПЛАН НАВЧАЛЬНОГО ПРОЦЕСУ ДЕННА'!AQ70*$BW$4,0)*2,2),0)</f>
        <v>0</v>
      </c>
      <c r="AR70" s="277">
        <f>IF('ПЛАН НАВЧАЛЬНОГО ПРОЦЕСУ ДЕННА'!AR70&gt;0,IF(ROUND('ПЛАН НАВЧАЛЬНОГО ПРОЦЕСУ ДЕННА'!AR70*$BW$4,0)&gt;0,ROUND('ПЛАН НАВЧАЛЬНОГО ПРОЦЕСУ ДЕННА'!AR70*$BW$4,0)*2,2),0)</f>
        <v>0</v>
      </c>
      <c r="AS70" s="69">
        <f>'ПЛАН НАВЧАЛЬНОГО ПРОЦЕСУ ДЕННА'!AS70</f>
        <v>0</v>
      </c>
      <c r="AT70" s="277">
        <f>IF('ПЛАН НАВЧАЛЬНОГО ПРОЦЕСУ ДЕННА'!AT70&gt;0,IF(ROUND('ПЛАН НАВЧАЛЬНОГО ПРОЦЕСУ ДЕННА'!AT70*$BW$4,0)&gt;0,ROUND('ПЛАН НАВЧАЛЬНОГО ПРОЦЕСУ ДЕННА'!AT70*$BW$4,0)*2,2),0)</f>
        <v>0</v>
      </c>
      <c r="AU70" s="277">
        <f>IF('ПЛАН НАВЧАЛЬНОГО ПРОЦЕСУ ДЕННА'!AU70&gt;0,IF(ROUND('ПЛАН НАВЧАЛЬНОГО ПРОЦЕСУ ДЕННА'!AU70*$BW$4,0)&gt;0,ROUND('ПЛАН НАВЧАЛЬНОГО ПРОЦЕСУ ДЕННА'!AU70*$BW$4,0)*2,2),0)</f>
        <v>0</v>
      </c>
      <c r="AV70" s="277">
        <f>IF('ПЛАН НАВЧАЛЬНОГО ПРОЦЕСУ ДЕННА'!AV70&gt;0,IF(ROUND('ПЛАН НАВЧАЛЬНОГО ПРОЦЕСУ ДЕННА'!AV70*$BW$4,0)&gt;0,ROUND('ПЛАН НАВЧАЛЬНОГО ПРОЦЕСУ ДЕННА'!AV70*$BW$4,0)*2,2),0)</f>
        <v>0</v>
      </c>
      <c r="AW70" s="69">
        <f>'ПЛАН НАВЧАЛЬНОГО ПРОЦЕСУ ДЕННА'!AW70</f>
        <v>0</v>
      </c>
      <c r="AX70" s="277">
        <f>IF('ПЛАН НАВЧАЛЬНОГО ПРОЦЕСУ ДЕННА'!AX70&gt;0,IF(ROUND('ПЛАН НАВЧАЛЬНОГО ПРОЦЕСУ ДЕННА'!AX70*$BW$4,0)&gt;0,ROUND('ПЛАН НАВЧАЛЬНОГО ПРОЦЕСУ ДЕННА'!AX70*$BW$4,0)*2,2),0)</f>
        <v>0</v>
      </c>
      <c r="AY70" s="277">
        <f>IF('ПЛАН НАВЧАЛЬНОГО ПРОЦЕСУ ДЕННА'!AY70&gt;0,IF(ROUND('ПЛАН НАВЧАЛЬНОГО ПРОЦЕСУ ДЕННА'!AY70*$BW$4,0)&gt;0,ROUND('ПЛАН НАВЧАЛЬНОГО ПРОЦЕСУ ДЕННА'!AY70*$BW$4,0)*2,2),0)</f>
        <v>0</v>
      </c>
      <c r="AZ70" s="277">
        <f>IF('ПЛАН НАВЧАЛЬНОГО ПРОЦЕСУ ДЕННА'!AZ70&gt;0,IF(ROUND('ПЛАН НАВЧАЛЬНОГО ПРОЦЕСУ ДЕННА'!AZ70*$BW$4,0)&gt;0,ROUND('ПЛАН НАВЧАЛЬНОГО ПРОЦЕСУ ДЕННА'!AZ70*$BW$4,0)*2,2),0)</f>
        <v>0</v>
      </c>
      <c r="BA70" s="69">
        <f>'ПЛАН НАВЧАЛЬНОГО ПРОЦЕСУ ДЕННА'!BA70</f>
        <v>0</v>
      </c>
      <c r="BB70" s="277">
        <f>IF('ПЛАН НАВЧАЛЬНОГО ПРОЦЕСУ ДЕННА'!BB70&gt;0,IF(ROUND('ПЛАН НАВЧАЛЬНОГО ПРОЦЕСУ ДЕННА'!BB70*$BW$4,0)&gt;0,ROUND('ПЛАН НАВЧАЛЬНОГО ПРОЦЕСУ ДЕННА'!BB70*$BW$4,0)*2,2),0)</f>
        <v>0</v>
      </c>
      <c r="BC70" s="277">
        <f>IF('ПЛАН НАВЧАЛЬНОГО ПРОЦЕСУ ДЕННА'!BC70&gt;0,IF(ROUND('ПЛАН НАВЧАЛЬНОГО ПРОЦЕСУ ДЕННА'!BC70*$BW$4,0)&gt;0,ROUND('ПЛАН НАВЧАЛЬНОГО ПРОЦЕСУ ДЕННА'!BC70*$BW$4,0)*2,2),0)</f>
        <v>0</v>
      </c>
      <c r="BD70" s="277">
        <f>IF('ПЛАН НАВЧАЛЬНОГО ПРОЦЕСУ ДЕННА'!BD70&gt;0,IF(ROUND('ПЛАН НАВЧАЛЬНОГО ПРОЦЕСУ ДЕННА'!BD70*$BW$4,0)&gt;0,ROUND('ПЛАН НАВЧАЛЬНОГО ПРОЦЕСУ ДЕННА'!BD70*$BW$4,0)*2,2),0)</f>
        <v>0</v>
      </c>
      <c r="BE70" s="69">
        <f>'ПЛАН НАВЧАЛЬНОГО ПРОЦЕСУ ДЕННА'!BE70</f>
        <v>0</v>
      </c>
      <c r="BF70" s="277">
        <f>IF('ПЛАН НАВЧАЛЬНОГО ПРОЦЕСУ ДЕННА'!BF70&gt;0,IF(ROUND('ПЛАН НАВЧАЛЬНОГО ПРОЦЕСУ ДЕННА'!BF70*$BW$4,0)&gt;0,ROUND('ПЛАН НАВЧАЛЬНОГО ПРОЦЕСУ ДЕННА'!BF70*$BW$4,0)*2,2),0)</f>
        <v>0</v>
      </c>
      <c r="BG70" s="277">
        <f>IF('ПЛАН НАВЧАЛЬНОГО ПРОЦЕСУ ДЕННА'!BG70&gt;0,IF(ROUND('ПЛАН НАВЧАЛЬНОГО ПРОЦЕСУ ДЕННА'!BG70*$BW$4,0)&gt;0,ROUND('ПЛАН НАВЧАЛЬНОГО ПРОЦЕСУ ДЕННА'!BG70*$BW$4,0)*2,2),0)</f>
        <v>0</v>
      </c>
      <c r="BH70" s="277">
        <f>IF('ПЛАН НАВЧАЛЬНОГО ПРОЦЕСУ ДЕННА'!BH70&gt;0,IF(ROUND('ПЛАН НАВЧАЛЬНОГО ПРОЦЕСУ ДЕННА'!BH70*$BW$4,0)&gt;0,ROUND('ПЛАН НАВЧАЛЬНОГО ПРОЦЕСУ ДЕННА'!BH70*$BW$4,0)*2,2),0)</f>
        <v>0</v>
      </c>
      <c r="BI70" s="69">
        <f>'ПЛАН НАВЧАЛЬНОГО ПРОЦЕСУ ДЕННА'!BI70</f>
        <v>0</v>
      </c>
      <c r="BJ70" s="63">
        <f t="shared" si="206"/>
        <v>0</v>
      </c>
      <c r="BK70" s="126" t="str">
        <f t="shared" si="207"/>
        <v/>
      </c>
      <c r="BL70" s="14">
        <f t="shared" si="245"/>
        <v>0</v>
      </c>
      <c r="BM70" s="85">
        <f t="shared" si="209"/>
        <v>0</v>
      </c>
      <c r="BN70" s="14">
        <f t="shared" si="246"/>
        <v>0</v>
      </c>
      <c r="BO70" s="14">
        <f t="shared" si="247"/>
        <v>0</v>
      </c>
      <c r="BP70" s="14">
        <f t="shared" si="248"/>
        <v>0</v>
      </c>
      <c r="BQ70" s="14">
        <f t="shared" si="249"/>
        <v>0</v>
      </c>
      <c r="BR70" s="14">
        <f t="shared" si="250"/>
        <v>0</v>
      </c>
      <c r="BS70" s="14">
        <f t="shared" si="251"/>
        <v>0</v>
      </c>
      <c r="BT70" s="90">
        <f t="shared" si="216"/>
        <v>0</v>
      </c>
      <c r="BU70" s="2"/>
      <c r="BV70" s="2"/>
      <c r="BW70" s="14">
        <f t="shared" si="217"/>
        <v>0</v>
      </c>
      <c r="BX70" s="14">
        <f t="shared" si="252"/>
        <v>0</v>
      </c>
      <c r="BY70" s="14">
        <f t="shared" si="253"/>
        <v>0</v>
      </c>
      <c r="BZ70" s="14">
        <f t="shared" si="254"/>
        <v>0</v>
      </c>
      <c r="CA70" s="14">
        <f t="shared" si="255"/>
        <v>0</v>
      </c>
      <c r="CB70" s="14">
        <f t="shared" si="256"/>
        <v>0</v>
      </c>
      <c r="CC70" s="14">
        <f t="shared" si="257"/>
        <v>0</v>
      </c>
      <c r="CD70" s="14">
        <f t="shared" si="258"/>
        <v>0</v>
      </c>
      <c r="CE70" s="201">
        <f t="shared" si="225"/>
        <v>0</v>
      </c>
      <c r="CF70" s="217">
        <f t="shared" si="226"/>
        <v>0</v>
      </c>
      <c r="CG70" s="2"/>
      <c r="CH70" s="74">
        <f t="shared" si="227"/>
        <v>0</v>
      </c>
      <c r="CI70" s="74">
        <f t="shared" si="228"/>
        <v>0</v>
      </c>
      <c r="CJ70" s="74">
        <f t="shared" si="229"/>
        <v>0</v>
      </c>
      <c r="CK70" s="74">
        <f t="shared" si="230"/>
        <v>0</v>
      </c>
      <c r="CL70" s="74">
        <f t="shared" si="231"/>
        <v>0</v>
      </c>
      <c r="CM70" s="74">
        <f t="shared" si="232"/>
        <v>0</v>
      </c>
      <c r="CN70" s="74">
        <f t="shared" si="233"/>
        <v>0</v>
      </c>
      <c r="CO70" s="74">
        <f t="shared" si="234"/>
        <v>0</v>
      </c>
      <c r="CP70" s="84">
        <f t="shared" si="235"/>
        <v>0</v>
      </c>
      <c r="CQ70" s="74">
        <f t="shared" si="236"/>
        <v>0</v>
      </c>
      <c r="CR70" s="74">
        <f t="shared" si="237"/>
        <v>0</v>
      </c>
      <c r="CS70" s="75">
        <f t="shared" si="238"/>
        <v>0</v>
      </c>
      <c r="CT70" s="74">
        <f t="shared" si="239"/>
        <v>0</v>
      </c>
      <c r="CU70" s="74">
        <f t="shared" si="240"/>
        <v>0</v>
      </c>
      <c r="CV70" s="74">
        <f t="shared" si="241"/>
        <v>0</v>
      </c>
      <c r="CW70" s="74">
        <f t="shared" si="242"/>
        <v>0</v>
      </c>
      <c r="CX70" s="74">
        <f t="shared" si="243"/>
        <v>0</v>
      </c>
      <c r="CY70" s="83">
        <f t="shared" si="244"/>
        <v>0</v>
      </c>
      <c r="CZ70" s="2"/>
      <c r="DA70" s="2"/>
      <c r="DB70" s="2"/>
      <c r="DC70" s="66">
        <f t="shared" si="259"/>
        <v>0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</row>
    <row r="71" spans="1:150" s="19" customFormat="1" hidden="1" x14ac:dyDescent="0.2">
      <c r="A71" s="22" t="str">
        <f>'ПЛАН НАВЧАЛЬНОГО ПРОЦЕСУ ДЕННА'!A71</f>
        <v>2.18</v>
      </c>
      <c r="B71" s="271" t="str">
        <f>'ПЛАН НАВЧАЛЬНОГО ПРОЦЕСУ ДЕННА'!B71</f>
        <v>Вибіркова дисципліна 18</v>
      </c>
      <c r="C71" s="272"/>
      <c r="D71" s="273">
        <f>'ПЛАН НАВЧАЛЬНОГО ПРОЦЕСУ ДЕННА'!D71</f>
        <v>0</v>
      </c>
      <c r="E71" s="274">
        <f>'ПЛАН НАВЧАЛЬНОГО ПРОЦЕСУ ДЕННА'!E71</f>
        <v>0</v>
      </c>
      <c r="F71" s="274">
        <f>'ПЛАН НАВЧАЛЬНОГО ПРОЦЕСУ ДЕННА'!F71</f>
        <v>0</v>
      </c>
      <c r="G71" s="275">
        <f>'ПЛАН НАВЧАЛЬНОГО ПРОЦЕСУ ДЕННА'!G71</f>
        <v>0</v>
      </c>
      <c r="H71" s="273">
        <f>'ПЛАН НАВЧАЛЬНОГО ПРОЦЕСУ ДЕННА'!H71</f>
        <v>0</v>
      </c>
      <c r="I71" s="274">
        <f>'ПЛАН НАВЧАЛЬНОГО ПРОЦЕСУ ДЕННА'!I71</f>
        <v>0</v>
      </c>
      <c r="J71" s="274">
        <f>'ПЛАН НАВЧАЛЬНОГО ПРОЦЕСУ ДЕННА'!J71</f>
        <v>0</v>
      </c>
      <c r="K71" s="274">
        <f>'ПЛАН НАВЧАЛЬНОГО ПРОЦЕСУ ДЕННА'!K71</f>
        <v>0</v>
      </c>
      <c r="L71" s="274">
        <f>'ПЛАН НАВЧАЛЬНОГО ПРОЦЕСУ ДЕННА'!L71</f>
        <v>0</v>
      </c>
      <c r="M71" s="274">
        <f>'ПЛАН НАВЧАЛЬНОГО ПРОЦЕСУ ДЕННА'!M71</f>
        <v>0</v>
      </c>
      <c r="N71" s="274">
        <f>'ПЛАН НАВЧАЛЬНОГО ПРОЦЕСУ ДЕННА'!N71</f>
        <v>0</v>
      </c>
      <c r="O71" s="253">
        <f>'ПЛАН НАВЧАЛЬНОГО ПРОЦЕСУ ДЕННА'!O71</f>
        <v>0</v>
      </c>
      <c r="P71" s="253">
        <f>'ПЛАН НАВЧАЛЬНОГО ПРОЦЕСУ ДЕННА'!P71</f>
        <v>0</v>
      </c>
      <c r="Q71" s="273">
        <f>'ПЛАН НАВЧАЛЬНОГО ПРОЦЕСУ ДЕННА'!Q71</f>
        <v>0</v>
      </c>
      <c r="R71" s="274">
        <f>'ПЛАН НАВЧАЛЬНОГО ПРОЦЕСУ ДЕННА'!R71</f>
        <v>0</v>
      </c>
      <c r="S71" s="274">
        <f>'ПЛАН НАВЧАЛЬНОГО ПРОЦЕСУ ДЕННА'!S71</f>
        <v>0</v>
      </c>
      <c r="T71" s="274">
        <f>'ПЛАН НАВЧАЛЬНОГО ПРОЦЕСУ ДЕННА'!T71</f>
        <v>0</v>
      </c>
      <c r="U71" s="274">
        <f>'ПЛАН НАВЧАЛЬНОГО ПРОЦЕСУ ДЕННА'!U71</f>
        <v>0</v>
      </c>
      <c r="V71" s="274">
        <f>'ПЛАН НАВЧАЛЬНОГО ПРОЦЕСУ ДЕННА'!V71</f>
        <v>0</v>
      </c>
      <c r="W71" s="274">
        <f>'ПЛАН НАВЧАЛЬНОГО ПРОЦЕСУ ДЕННА'!W71</f>
        <v>0</v>
      </c>
      <c r="X71" s="276">
        <f>'ПЛАН НАВЧАЛЬНОГО ПРОЦЕСУ ДЕННА'!X71</f>
        <v>0</v>
      </c>
      <c r="Y71" s="142">
        <f t="shared" si="205"/>
        <v>0</v>
      </c>
      <c r="Z71" s="9"/>
      <c r="AA71" s="9"/>
      <c r="AB71" s="9"/>
      <c r="AC71" s="9"/>
      <c r="AD71" s="277">
        <f>IF('ПЛАН НАВЧАЛЬНОГО ПРОЦЕСУ ДЕННА'!AD71&gt;0,IF(ROUND('ПЛАН НАВЧАЛЬНОГО ПРОЦЕСУ ДЕННА'!AD71*$BW$4,0)&gt;0,ROUND('ПЛАН НАВЧАЛЬНОГО ПРОЦЕСУ ДЕННА'!AD71*$BW$4,0)*2,2),0)</f>
        <v>0</v>
      </c>
      <c r="AE71" s="277">
        <f>IF('ПЛАН НАВЧАЛЬНОГО ПРОЦЕСУ ДЕННА'!AE71&gt;0,IF(ROUND('ПЛАН НАВЧАЛЬНОГО ПРОЦЕСУ ДЕННА'!AE71*$BW$4,0)&gt;0,ROUND('ПЛАН НАВЧАЛЬНОГО ПРОЦЕСУ ДЕННА'!AE71*$BW$4,0)*2,2),0)</f>
        <v>0</v>
      </c>
      <c r="AF71" s="277">
        <f>IF('ПЛАН НАВЧАЛЬНОГО ПРОЦЕСУ ДЕННА'!AF71&gt;0,IF(ROUND('ПЛАН НАВЧАЛЬНОГО ПРОЦЕСУ ДЕННА'!AF71*$BW$4,0)&gt;0,ROUND('ПЛАН НАВЧАЛЬНОГО ПРОЦЕСУ ДЕННА'!AF71*$BW$4,0)*2,2),0)</f>
        <v>0</v>
      </c>
      <c r="AG71" s="69">
        <f>'ПЛАН НАВЧАЛЬНОГО ПРОЦЕСУ ДЕННА'!AG71</f>
        <v>0</v>
      </c>
      <c r="AH71" s="277">
        <f>IF('ПЛАН НАВЧАЛЬНОГО ПРОЦЕСУ ДЕННА'!AH71&gt;0,IF(ROUND('ПЛАН НАВЧАЛЬНОГО ПРОЦЕСУ ДЕННА'!AH71*$BW$4,0)&gt;0,ROUND('ПЛАН НАВЧАЛЬНОГО ПРОЦЕСУ ДЕННА'!AH71*$BW$4,0)*2,2),0)</f>
        <v>0</v>
      </c>
      <c r="AI71" s="277">
        <f>IF('ПЛАН НАВЧАЛЬНОГО ПРОЦЕСУ ДЕННА'!AI71&gt;0,IF(ROUND('ПЛАН НАВЧАЛЬНОГО ПРОЦЕСУ ДЕННА'!AI71*$BW$4,0)&gt;0,ROUND('ПЛАН НАВЧАЛЬНОГО ПРОЦЕСУ ДЕННА'!AI71*$BW$4,0)*2,2),0)</f>
        <v>0</v>
      </c>
      <c r="AJ71" s="277">
        <f>IF('ПЛАН НАВЧАЛЬНОГО ПРОЦЕСУ ДЕННА'!AJ71&gt;0,IF(ROUND('ПЛАН НАВЧАЛЬНОГО ПРОЦЕСУ ДЕННА'!AJ71*$BW$4,0)&gt;0,ROUND('ПЛАН НАВЧАЛЬНОГО ПРОЦЕСУ ДЕННА'!AJ71*$BW$4,0)*2,2),0)</f>
        <v>0</v>
      </c>
      <c r="AK71" s="69">
        <f>'ПЛАН НАВЧАЛЬНОГО ПРОЦЕСУ ДЕННА'!AK71</f>
        <v>0</v>
      </c>
      <c r="AL71" s="277">
        <f>IF('ПЛАН НАВЧАЛЬНОГО ПРОЦЕСУ ДЕННА'!AL71&gt;0,IF(ROUND('ПЛАН НАВЧАЛЬНОГО ПРОЦЕСУ ДЕННА'!AL71*$BW$4,0)&gt;0,ROUND('ПЛАН НАВЧАЛЬНОГО ПРОЦЕСУ ДЕННА'!AL71*$BW$4,0)*2,2),0)</f>
        <v>0</v>
      </c>
      <c r="AM71" s="277">
        <f>IF('ПЛАН НАВЧАЛЬНОГО ПРОЦЕСУ ДЕННА'!AM71&gt;0,IF(ROUND('ПЛАН НАВЧАЛЬНОГО ПРОЦЕСУ ДЕННА'!AM71*$BW$4,0)&gt;0,ROUND('ПЛАН НАВЧАЛЬНОГО ПРОЦЕСУ ДЕННА'!AM71*$BW$4,0)*2,2),0)</f>
        <v>0</v>
      </c>
      <c r="AN71" s="277">
        <f>IF('ПЛАН НАВЧАЛЬНОГО ПРОЦЕСУ ДЕННА'!AN71&gt;0,IF(ROUND('ПЛАН НАВЧАЛЬНОГО ПРОЦЕСУ ДЕННА'!AN71*$BW$4,0)&gt;0,ROUND('ПЛАН НАВЧАЛЬНОГО ПРОЦЕСУ ДЕННА'!AN71*$BW$4,0)*2,2),0)</f>
        <v>0</v>
      </c>
      <c r="AO71" s="69">
        <f>'ПЛАН НАВЧАЛЬНОГО ПРОЦЕСУ ДЕННА'!AO71</f>
        <v>0</v>
      </c>
      <c r="AP71" s="277">
        <f>IF('ПЛАН НАВЧАЛЬНОГО ПРОЦЕСУ ДЕННА'!AP71&gt;0,IF(ROUND('ПЛАН НАВЧАЛЬНОГО ПРОЦЕСУ ДЕННА'!AP71*$BW$4,0)&gt;0,ROUND('ПЛАН НАВЧАЛЬНОГО ПРОЦЕСУ ДЕННА'!AP71*$BW$4,0)*2,2),0)</f>
        <v>0</v>
      </c>
      <c r="AQ71" s="277">
        <f>IF('ПЛАН НАВЧАЛЬНОГО ПРОЦЕСУ ДЕННА'!AQ71&gt;0,IF(ROUND('ПЛАН НАВЧАЛЬНОГО ПРОЦЕСУ ДЕННА'!AQ71*$BW$4,0)&gt;0,ROUND('ПЛАН НАВЧАЛЬНОГО ПРОЦЕСУ ДЕННА'!AQ71*$BW$4,0)*2,2),0)</f>
        <v>0</v>
      </c>
      <c r="AR71" s="277">
        <f>IF('ПЛАН НАВЧАЛЬНОГО ПРОЦЕСУ ДЕННА'!AR71&gt;0,IF(ROUND('ПЛАН НАВЧАЛЬНОГО ПРОЦЕСУ ДЕННА'!AR71*$BW$4,0)&gt;0,ROUND('ПЛАН НАВЧАЛЬНОГО ПРОЦЕСУ ДЕННА'!AR71*$BW$4,0)*2,2),0)</f>
        <v>0</v>
      </c>
      <c r="AS71" s="69">
        <f>'ПЛАН НАВЧАЛЬНОГО ПРОЦЕСУ ДЕННА'!AS71</f>
        <v>0</v>
      </c>
      <c r="AT71" s="277">
        <f>IF('ПЛАН НАВЧАЛЬНОГО ПРОЦЕСУ ДЕННА'!AT71&gt;0,IF(ROUND('ПЛАН НАВЧАЛЬНОГО ПРОЦЕСУ ДЕННА'!AT71*$BW$4,0)&gt;0,ROUND('ПЛАН НАВЧАЛЬНОГО ПРОЦЕСУ ДЕННА'!AT71*$BW$4,0)*2,2),0)</f>
        <v>0</v>
      </c>
      <c r="AU71" s="277">
        <f>IF('ПЛАН НАВЧАЛЬНОГО ПРОЦЕСУ ДЕННА'!AU71&gt;0,IF(ROUND('ПЛАН НАВЧАЛЬНОГО ПРОЦЕСУ ДЕННА'!AU71*$BW$4,0)&gt;0,ROUND('ПЛАН НАВЧАЛЬНОГО ПРОЦЕСУ ДЕННА'!AU71*$BW$4,0)*2,2),0)</f>
        <v>0</v>
      </c>
      <c r="AV71" s="277">
        <f>IF('ПЛАН НАВЧАЛЬНОГО ПРОЦЕСУ ДЕННА'!AV71&gt;0,IF(ROUND('ПЛАН НАВЧАЛЬНОГО ПРОЦЕСУ ДЕННА'!AV71*$BW$4,0)&gt;0,ROUND('ПЛАН НАВЧАЛЬНОГО ПРОЦЕСУ ДЕННА'!AV71*$BW$4,0)*2,2),0)</f>
        <v>0</v>
      </c>
      <c r="AW71" s="69">
        <f>'ПЛАН НАВЧАЛЬНОГО ПРОЦЕСУ ДЕННА'!AW71</f>
        <v>0</v>
      </c>
      <c r="AX71" s="277">
        <f>IF('ПЛАН НАВЧАЛЬНОГО ПРОЦЕСУ ДЕННА'!AX71&gt;0,IF(ROUND('ПЛАН НАВЧАЛЬНОГО ПРОЦЕСУ ДЕННА'!AX71*$BW$4,0)&gt;0,ROUND('ПЛАН НАВЧАЛЬНОГО ПРОЦЕСУ ДЕННА'!AX71*$BW$4,0)*2,2),0)</f>
        <v>0</v>
      </c>
      <c r="AY71" s="277">
        <f>IF('ПЛАН НАВЧАЛЬНОГО ПРОЦЕСУ ДЕННА'!AY71&gt;0,IF(ROUND('ПЛАН НАВЧАЛЬНОГО ПРОЦЕСУ ДЕННА'!AY71*$BW$4,0)&gt;0,ROUND('ПЛАН НАВЧАЛЬНОГО ПРОЦЕСУ ДЕННА'!AY71*$BW$4,0)*2,2),0)</f>
        <v>0</v>
      </c>
      <c r="AZ71" s="277">
        <f>IF('ПЛАН НАВЧАЛЬНОГО ПРОЦЕСУ ДЕННА'!AZ71&gt;0,IF(ROUND('ПЛАН НАВЧАЛЬНОГО ПРОЦЕСУ ДЕННА'!AZ71*$BW$4,0)&gt;0,ROUND('ПЛАН НАВЧАЛЬНОГО ПРОЦЕСУ ДЕННА'!AZ71*$BW$4,0)*2,2),0)</f>
        <v>0</v>
      </c>
      <c r="BA71" s="69">
        <f>'ПЛАН НАВЧАЛЬНОГО ПРОЦЕСУ ДЕННА'!BA71</f>
        <v>0</v>
      </c>
      <c r="BB71" s="277">
        <f>IF('ПЛАН НАВЧАЛЬНОГО ПРОЦЕСУ ДЕННА'!BB71&gt;0,IF(ROUND('ПЛАН НАВЧАЛЬНОГО ПРОЦЕСУ ДЕННА'!BB71*$BW$4,0)&gt;0,ROUND('ПЛАН НАВЧАЛЬНОГО ПРОЦЕСУ ДЕННА'!BB71*$BW$4,0)*2,2),0)</f>
        <v>0</v>
      </c>
      <c r="BC71" s="277">
        <f>IF('ПЛАН НАВЧАЛЬНОГО ПРОЦЕСУ ДЕННА'!BC71&gt;0,IF(ROUND('ПЛАН НАВЧАЛЬНОГО ПРОЦЕСУ ДЕННА'!BC71*$BW$4,0)&gt;0,ROUND('ПЛАН НАВЧАЛЬНОГО ПРОЦЕСУ ДЕННА'!BC71*$BW$4,0)*2,2),0)</f>
        <v>0</v>
      </c>
      <c r="BD71" s="277">
        <f>IF('ПЛАН НАВЧАЛЬНОГО ПРОЦЕСУ ДЕННА'!BD71&gt;0,IF(ROUND('ПЛАН НАВЧАЛЬНОГО ПРОЦЕСУ ДЕННА'!BD71*$BW$4,0)&gt;0,ROUND('ПЛАН НАВЧАЛЬНОГО ПРОЦЕСУ ДЕННА'!BD71*$BW$4,0)*2,2),0)</f>
        <v>0</v>
      </c>
      <c r="BE71" s="69">
        <f>'ПЛАН НАВЧАЛЬНОГО ПРОЦЕСУ ДЕННА'!BE71</f>
        <v>0</v>
      </c>
      <c r="BF71" s="277">
        <f>IF('ПЛАН НАВЧАЛЬНОГО ПРОЦЕСУ ДЕННА'!BF71&gt;0,IF(ROUND('ПЛАН НАВЧАЛЬНОГО ПРОЦЕСУ ДЕННА'!BF71*$BW$4,0)&gt;0,ROUND('ПЛАН НАВЧАЛЬНОГО ПРОЦЕСУ ДЕННА'!BF71*$BW$4,0)*2,2),0)</f>
        <v>0</v>
      </c>
      <c r="BG71" s="277">
        <f>IF('ПЛАН НАВЧАЛЬНОГО ПРОЦЕСУ ДЕННА'!BG71&gt;0,IF(ROUND('ПЛАН НАВЧАЛЬНОГО ПРОЦЕСУ ДЕННА'!BG71*$BW$4,0)&gt;0,ROUND('ПЛАН НАВЧАЛЬНОГО ПРОЦЕСУ ДЕННА'!BG71*$BW$4,0)*2,2),0)</f>
        <v>0</v>
      </c>
      <c r="BH71" s="277">
        <f>IF('ПЛАН НАВЧАЛЬНОГО ПРОЦЕСУ ДЕННА'!BH71&gt;0,IF(ROUND('ПЛАН НАВЧАЛЬНОГО ПРОЦЕСУ ДЕННА'!BH71*$BW$4,0)&gt;0,ROUND('ПЛАН НАВЧАЛЬНОГО ПРОЦЕСУ ДЕННА'!BH71*$BW$4,0)*2,2),0)</f>
        <v>0</v>
      </c>
      <c r="BI71" s="69">
        <f>'ПЛАН НАВЧАЛЬНОГО ПРОЦЕСУ ДЕННА'!BI71</f>
        <v>0</v>
      </c>
      <c r="BJ71" s="63">
        <f t="shared" si="206"/>
        <v>0</v>
      </c>
      <c r="BK71" s="126" t="str">
        <f t="shared" si="207"/>
        <v/>
      </c>
      <c r="BL71" s="14">
        <f t="shared" si="245"/>
        <v>0</v>
      </c>
      <c r="BM71" s="85">
        <f t="shared" si="209"/>
        <v>0</v>
      </c>
      <c r="BN71" s="14">
        <f t="shared" si="246"/>
        <v>0</v>
      </c>
      <c r="BO71" s="14">
        <f t="shared" si="247"/>
        <v>0</v>
      </c>
      <c r="BP71" s="14">
        <f t="shared" si="248"/>
        <v>0</v>
      </c>
      <c r="BQ71" s="14">
        <f t="shared" si="249"/>
        <v>0</v>
      </c>
      <c r="BR71" s="14">
        <f t="shared" si="250"/>
        <v>0</v>
      </c>
      <c r="BS71" s="14">
        <f t="shared" si="251"/>
        <v>0</v>
      </c>
      <c r="BT71" s="90">
        <f t="shared" si="216"/>
        <v>0</v>
      </c>
      <c r="BU71" s="2"/>
      <c r="BV71" s="2"/>
      <c r="BW71" s="14">
        <f t="shared" si="217"/>
        <v>0</v>
      </c>
      <c r="BX71" s="14">
        <f t="shared" si="252"/>
        <v>0</v>
      </c>
      <c r="BY71" s="14">
        <f t="shared" si="253"/>
        <v>0</v>
      </c>
      <c r="BZ71" s="14">
        <f t="shared" si="254"/>
        <v>0</v>
      </c>
      <c r="CA71" s="14">
        <f t="shared" si="255"/>
        <v>0</v>
      </c>
      <c r="CB71" s="14">
        <f t="shared" si="256"/>
        <v>0</v>
      </c>
      <c r="CC71" s="14">
        <f t="shared" si="257"/>
        <v>0</v>
      </c>
      <c r="CD71" s="14">
        <f t="shared" si="258"/>
        <v>0</v>
      </c>
      <c r="CE71" s="201">
        <f t="shared" si="225"/>
        <v>0</v>
      </c>
      <c r="CF71" s="217">
        <f t="shared" si="226"/>
        <v>0</v>
      </c>
      <c r="CG71" s="2"/>
      <c r="CH71" s="74">
        <f t="shared" si="227"/>
        <v>0</v>
      </c>
      <c r="CI71" s="74">
        <f t="shared" si="228"/>
        <v>0</v>
      </c>
      <c r="CJ71" s="74">
        <f t="shared" si="229"/>
        <v>0</v>
      </c>
      <c r="CK71" s="74">
        <f t="shared" si="230"/>
        <v>0</v>
      </c>
      <c r="CL71" s="74">
        <f t="shared" si="231"/>
        <v>0</v>
      </c>
      <c r="CM71" s="74">
        <f t="shared" si="232"/>
        <v>0</v>
      </c>
      <c r="CN71" s="74">
        <f t="shared" si="233"/>
        <v>0</v>
      </c>
      <c r="CO71" s="74">
        <f t="shared" si="234"/>
        <v>0</v>
      </c>
      <c r="CP71" s="84">
        <f t="shared" si="235"/>
        <v>0</v>
      </c>
      <c r="CQ71" s="74">
        <f t="shared" si="236"/>
        <v>0</v>
      </c>
      <c r="CR71" s="74">
        <f t="shared" si="237"/>
        <v>0</v>
      </c>
      <c r="CS71" s="75">
        <f t="shared" si="238"/>
        <v>0</v>
      </c>
      <c r="CT71" s="74">
        <f t="shared" si="239"/>
        <v>0</v>
      </c>
      <c r="CU71" s="74">
        <f t="shared" si="240"/>
        <v>0</v>
      </c>
      <c r="CV71" s="74">
        <f t="shared" si="241"/>
        <v>0</v>
      </c>
      <c r="CW71" s="74">
        <f t="shared" si="242"/>
        <v>0</v>
      </c>
      <c r="CX71" s="74">
        <f t="shared" si="243"/>
        <v>0</v>
      </c>
      <c r="CY71" s="83">
        <f t="shared" si="244"/>
        <v>0</v>
      </c>
      <c r="CZ71" s="2"/>
      <c r="DA71" s="2"/>
      <c r="DB71" s="2"/>
      <c r="DC71" s="66">
        <f t="shared" si="259"/>
        <v>0</v>
      </c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</row>
    <row r="72" spans="1:150" s="19" customFormat="1" hidden="1" x14ac:dyDescent="0.2">
      <c r="A72" s="22" t="str">
        <f>'ПЛАН НАВЧАЛЬНОГО ПРОЦЕСУ ДЕННА'!A72</f>
        <v>2.19</v>
      </c>
      <c r="B72" s="271" t="str">
        <f>'ПЛАН НАВЧАЛЬНОГО ПРОЦЕСУ ДЕННА'!B72</f>
        <v>Вибіркова дисципліна 19</v>
      </c>
      <c r="C72" s="272"/>
      <c r="D72" s="273">
        <f>'ПЛАН НАВЧАЛЬНОГО ПРОЦЕСУ ДЕННА'!D72</f>
        <v>0</v>
      </c>
      <c r="E72" s="274">
        <f>'ПЛАН НАВЧАЛЬНОГО ПРОЦЕСУ ДЕННА'!E72</f>
        <v>0</v>
      </c>
      <c r="F72" s="274">
        <f>'ПЛАН НАВЧАЛЬНОГО ПРОЦЕСУ ДЕННА'!F72</f>
        <v>0</v>
      </c>
      <c r="G72" s="275">
        <f>'ПЛАН НАВЧАЛЬНОГО ПРОЦЕСУ ДЕННА'!G72</f>
        <v>0</v>
      </c>
      <c r="H72" s="273">
        <f>'ПЛАН НАВЧАЛЬНОГО ПРОЦЕСУ ДЕННА'!H72</f>
        <v>0</v>
      </c>
      <c r="I72" s="274">
        <f>'ПЛАН НАВЧАЛЬНОГО ПРОЦЕСУ ДЕННА'!I72</f>
        <v>0</v>
      </c>
      <c r="J72" s="274">
        <f>'ПЛАН НАВЧАЛЬНОГО ПРОЦЕСУ ДЕННА'!J72</f>
        <v>0</v>
      </c>
      <c r="K72" s="274">
        <f>'ПЛАН НАВЧАЛЬНОГО ПРОЦЕСУ ДЕННА'!K72</f>
        <v>0</v>
      </c>
      <c r="L72" s="274">
        <f>'ПЛАН НАВЧАЛЬНОГО ПРОЦЕСУ ДЕННА'!L72</f>
        <v>0</v>
      </c>
      <c r="M72" s="274">
        <f>'ПЛАН НАВЧАЛЬНОГО ПРОЦЕСУ ДЕННА'!M72</f>
        <v>0</v>
      </c>
      <c r="N72" s="274">
        <f>'ПЛАН НАВЧАЛЬНОГО ПРОЦЕСУ ДЕННА'!N72</f>
        <v>0</v>
      </c>
      <c r="O72" s="253">
        <f>'ПЛАН НАВЧАЛЬНОГО ПРОЦЕСУ ДЕННА'!O72</f>
        <v>0</v>
      </c>
      <c r="P72" s="253">
        <f>'ПЛАН НАВЧАЛЬНОГО ПРОЦЕСУ ДЕННА'!P72</f>
        <v>0</v>
      </c>
      <c r="Q72" s="273">
        <f>'ПЛАН НАВЧАЛЬНОГО ПРОЦЕСУ ДЕННА'!Q72</f>
        <v>0</v>
      </c>
      <c r="R72" s="274">
        <f>'ПЛАН НАВЧАЛЬНОГО ПРОЦЕСУ ДЕННА'!R72</f>
        <v>0</v>
      </c>
      <c r="S72" s="274">
        <f>'ПЛАН НАВЧАЛЬНОГО ПРОЦЕСУ ДЕННА'!S72</f>
        <v>0</v>
      </c>
      <c r="T72" s="274">
        <f>'ПЛАН НАВЧАЛЬНОГО ПРОЦЕСУ ДЕННА'!T72</f>
        <v>0</v>
      </c>
      <c r="U72" s="274">
        <f>'ПЛАН НАВЧАЛЬНОГО ПРОЦЕСУ ДЕННА'!U72</f>
        <v>0</v>
      </c>
      <c r="V72" s="274">
        <f>'ПЛАН НАВЧАЛЬНОГО ПРОЦЕСУ ДЕННА'!V72</f>
        <v>0</v>
      </c>
      <c r="W72" s="274">
        <f>'ПЛАН НАВЧАЛЬНОГО ПРОЦЕСУ ДЕННА'!W72</f>
        <v>0</v>
      </c>
      <c r="X72" s="276">
        <f>'ПЛАН НАВЧАЛЬНОГО ПРОЦЕСУ ДЕННА'!X72</f>
        <v>0</v>
      </c>
      <c r="Y72" s="142">
        <f t="shared" si="205"/>
        <v>0</v>
      </c>
      <c r="Z72" s="9"/>
      <c r="AA72" s="9"/>
      <c r="AB72" s="9"/>
      <c r="AC72" s="9"/>
      <c r="AD72" s="27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27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27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69">
        <f>'ПЛАН НАВЧАЛЬНОГО ПРОЦЕСУ ДЕННА'!AG72</f>
        <v>0</v>
      </c>
      <c r="AH72" s="27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27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27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69">
        <f>'ПЛАН НАВЧАЛЬНОГО ПРОЦЕСУ ДЕННА'!AK72</f>
        <v>0</v>
      </c>
      <c r="AL72" s="27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27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27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69">
        <f>'ПЛАН НАВЧАЛЬНОГО ПРОЦЕСУ ДЕННА'!AO72</f>
        <v>0</v>
      </c>
      <c r="AP72" s="27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27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27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69">
        <f>'ПЛАН НАВЧАЛЬНОГО ПРОЦЕСУ ДЕННА'!AS72</f>
        <v>0</v>
      </c>
      <c r="AT72" s="27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27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27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69">
        <f>'ПЛАН НАВЧАЛЬНОГО ПРОЦЕСУ ДЕННА'!AW72</f>
        <v>0</v>
      </c>
      <c r="AX72" s="27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27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27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69">
        <f>'ПЛАН НАВЧАЛЬНОГО ПРОЦЕСУ ДЕННА'!BA72</f>
        <v>0</v>
      </c>
      <c r="BB72" s="27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27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27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69">
        <f>'ПЛАН НАВЧАЛЬНОГО ПРОЦЕСУ ДЕННА'!BE72</f>
        <v>0</v>
      </c>
      <c r="BF72" s="27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27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27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69">
        <f>'ПЛАН НАВЧАЛЬНОГО ПРОЦЕСУ ДЕННА'!BI72</f>
        <v>0</v>
      </c>
      <c r="BJ72" s="63">
        <f t="shared" si="206"/>
        <v>0</v>
      </c>
      <c r="BK72" s="126" t="str">
        <f t="shared" si="207"/>
        <v/>
      </c>
      <c r="BL72" s="14">
        <f t="shared" si="245"/>
        <v>0</v>
      </c>
      <c r="BM72" s="85">
        <f t="shared" si="209"/>
        <v>0</v>
      </c>
      <c r="BN72" s="14">
        <f t="shared" si="246"/>
        <v>0</v>
      </c>
      <c r="BO72" s="14">
        <f t="shared" si="247"/>
        <v>0</v>
      </c>
      <c r="BP72" s="14">
        <f t="shared" si="248"/>
        <v>0</v>
      </c>
      <c r="BQ72" s="14">
        <f t="shared" si="249"/>
        <v>0</v>
      </c>
      <c r="BR72" s="14">
        <f t="shared" si="250"/>
        <v>0</v>
      </c>
      <c r="BS72" s="14">
        <f t="shared" si="251"/>
        <v>0</v>
      </c>
      <c r="BT72" s="90">
        <f t="shared" si="216"/>
        <v>0</v>
      </c>
      <c r="BU72" s="2"/>
      <c r="BV72" s="2"/>
      <c r="BW72" s="14">
        <f t="shared" si="217"/>
        <v>0</v>
      </c>
      <c r="BX72" s="14">
        <f t="shared" si="252"/>
        <v>0</v>
      </c>
      <c r="BY72" s="14">
        <f t="shared" si="253"/>
        <v>0</v>
      </c>
      <c r="BZ72" s="14">
        <f t="shared" si="254"/>
        <v>0</v>
      </c>
      <c r="CA72" s="14">
        <f t="shared" si="255"/>
        <v>0</v>
      </c>
      <c r="CB72" s="14">
        <f t="shared" si="256"/>
        <v>0</v>
      </c>
      <c r="CC72" s="14">
        <f t="shared" si="257"/>
        <v>0</v>
      </c>
      <c r="CD72" s="14">
        <f t="shared" si="258"/>
        <v>0</v>
      </c>
      <c r="CE72" s="201">
        <f t="shared" si="225"/>
        <v>0</v>
      </c>
      <c r="CF72" s="217">
        <f t="shared" si="226"/>
        <v>0</v>
      </c>
      <c r="CG72" s="2"/>
      <c r="CH72" s="74">
        <f t="shared" si="227"/>
        <v>0</v>
      </c>
      <c r="CI72" s="74">
        <f t="shared" si="228"/>
        <v>0</v>
      </c>
      <c r="CJ72" s="74">
        <f t="shared" si="229"/>
        <v>0</v>
      </c>
      <c r="CK72" s="74">
        <f t="shared" si="230"/>
        <v>0</v>
      </c>
      <c r="CL72" s="74">
        <f t="shared" si="231"/>
        <v>0</v>
      </c>
      <c r="CM72" s="74">
        <f t="shared" si="232"/>
        <v>0</v>
      </c>
      <c r="CN72" s="74">
        <f t="shared" si="233"/>
        <v>0</v>
      </c>
      <c r="CO72" s="74">
        <f t="shared" si="234"/>
        <v>0</v>
      </c>
      <c r="CP72" s="84">
        <f t="shared" si="235"/>
        <v>0</v>
      </c>
      <c r="CQ72" s="74">
        <f t="shared" si="236"/>
        <v>0</v>
      </c>
      <c r="CR72" s="74">
        <f t="shared" si="237"/>
        <v>0</v>
      </c>
      <c r="CS72" s="75">
        <f t="shared" si="238"/>
        <v>0</v>
      </c>
      <c r="CT72" s="74">
        <f t="shared" si="239"/>
        <v>0</v>
      </c>
      <c r="CU72" s="74">
        <f t="shared" si="240"/>
        <v>0</v>
      </c>
      <c r="CV72" s="74">
        <f t="shared" si="241"/>
        <v>0</v>
      </c>
      <c r="CW72" s="74">
        <f t="shared" si="242"/>
        <v>0</v>
      </c>
      <c r="CX72" s="74">
        <f t="shared" si="243"/>
        <v>0</v>
      </c>
      <c r="CY72" s="83">
        <f t="shared" si="244"/>
        <v>0</v>
      </c>
      <c r="CZ72" s="2"/>
      <c r="DA72" s="2"/>
      <c r="DB72" s="2"/>
      <c r="DC72" s="66">
        <f t="shared" si="259"/>
        <v>0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</row>
    <row r="73" spans="1:150" s="19" customFormat="1" hidden="1" x14ac:dyDescent="0.2">
      <c r="A73" s="22" t="str">
        <f>'ПЛАН НАВЧАЛЬНОГО ПРОЦЕСУ ДЕННА'!A73</f>
        <v>2.20</v>
      </c>
      <c r="B73" s="271" t="str">
        <f>'ПЛАН НАВЧАЛЬНОГО ПРОЦЕСУ ДЕННА'!B73</f>
        <v>Вибіркова дисципліна 20</v>
      </c>
      <c r="C73" s="272"/>
      <c r="D73" s="273">
        <f>'ПЛАН НАВЧАЛЬНОГО ПРОЦЕСУ ДЕННА'!D73</f>
        <v>0</v>
      </c>
      <c r="E73" s="274">
        <f>'ПЛАН НАВЧАЛЬНОГО ПРОЦЕСУ ДЕННА'!E73</f>
        <v>0</v>
      </c>
      <c r="F73" s="274">
        <f>'ПЛАН НАВЧАЛЬНОГО ПРОЦЕСУ ДЕННА'!F73</f>
        <v>0</v>
      </c>
      <c r="G73" s="275">
        <f>'ПЛАН НАВЧАЛЬНОГО ПРОЦЕСУ ДЕННА'!G73</f>
        <v>0</v>
      </c>
      <c r="H73" s="273">
        <f>'ПЛАН НАВЧАЛЬНОГО ПРОЦЕСУ ДЕННА'!H73</f>
        <v>0</v>
      </c>
      <c r="I73" s="274">
        <f>'ПЛАН НАВЧАЛЬНОГО ПРОЦЕСУ ДЕННА'!I73</f>
        <v>0</v>
      </c>
      <c r="J73" s="274">
        <f>'ПЛАН НАВЧАЛЬНОГО ПРОЦЕСУ ДЕННА'!J73</f>
        <v>0</v>
      </c>
      <c r="K73" s="274">
        <f>'ПЛАН НАВЧАЛЬНОГО ПРОЦЕСУ ДЕННА'!K73</f>
        <v>0</v>
      </c>
      <c r="L73" s="274">
        <f>'ПЛАН НАВЧАЛЬНОГО ПРОЦЕСУ ДЕННА'!L73</f>
        <v>0</v>
      </c>
      <c r="M73" s="274">
        <f>'ПЛАН НАВЧАЛЬНОГО ПРОЦЕСУ ДЕННА'!M73</f>
        <v>0</v>
      </c>
      <c r="N73" s="274">
        <f>'ПЛАН НАВЧАЛЬНОГО ПРОЦЕСУ ДЕННА'!N73</f>
        <v>0</v>
      </c>
      <c r="O73" s="253">
        <f>'ПЛАН НАВЧАЛЬНОГО ПРОЦЕСУ ДЕННА'!O73</f>
        <v>0</v>
      </c>
      <c r="P73" s="253">
        <f>'ПЛАН НАВЧАЛЬНОГО ПРОЦЕСУ ДЕННА'!P73</f>
        <v>0</v>
      </c>
      <c r="Q73" s="273">
        <f>'ПЛАН НАВЧАЛЬНОГО ПРОЦЕСУ ДЕННА'!Q73</f>
        <v>0</v>
      </c>
      <c r="R73" s="274">
        <f>'ПЛАН НАВЧАЛЬНОГО ПРОЦЕСУ ДЕННА'!R73</f>
        <v>0</v>
      </c>
      <c r="S73" s="274">
        <f>'ПЛАН НАВЧАЛЬНОГО ПРОЦЕСУ ДЕННА'!S73</f>
        <v>0</v>
      </c>
      <c r="T73" s="274">
        <f>'ПЛАН НАВЧАЛЬНОГО ПРОЦЕСУ ДЕННА'!T73</f>
        <v>0</v>
      </c>
      <c r="U73" s="274">
        <f>'ПЛАН НАВЧАЛЬНОГО ПРОЦЕСУ ДЕННА'!U73</f>
        <v>0</v>
      </c>
      <c r="V73" s="274">
        <f>'ПЛАН НАВЧАЛЬНОГО ПРОЦЕСУ ДЕННА'!V73</f>
        <v>0</v>
      </c>
      <c r="W73" s="274">
        <f>'ПЛАН НАВЧАЛЬНОГО ПРОЦЕСУ ДЕННА'!W73</f>
        <v>0</v>
      </c>
      <c r="X73" s="276">
        <f>'ПЛАН НАВЧАЛЬНОГО ПРОЦЕСУ ДЕННА'!X73</f>
        <v>0</v>
      </c>
      <c r="Y73" s="142">
        <f t="shared" si="205"/>
        <v>0</v>
      </c>
      <c r="Z73" s="9"/>
      <c r="AA73" s="9"/>
      <c r="AB73" s="9"/>
      <c r="AC73" s="9"/>
      <c r="AD73" s="27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27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27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69">
        <f>'ПЛАН НАВЧАЛЬНОГО ПРОЦЕСУ ДЕННА'!AG73</f>
        <v>0</v>
      </c>
      <c r="AH73" s="27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27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27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69">
        <f>'ПЛАН НАВЧАЛЬНОГО ПРОЦЕСУ ДЕННА'!AK73</f>
        <v>0</v>
      </c>
      <c r="AL73" s="27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27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27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69">
        <f>'ПЛАН НАВЧАЛЬНОГО ПРОЦЕСУ ДЕННА'!AO73</f>
        <v>0</v>
      </c>
      <c r="AP73" s="27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27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27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69">
        <f>'ПЛАН НАВЧАЛЬНОГО ПРОЦЕСУ ДЕННА'!AS73</f>
        <v>0</v>
      </c>
      <c r="AT73" s="27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27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27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69">
        <f>'ПЛАН НАВЧАЛЬНОГО ПРОЦЕСУ ДЕННА'!AW73</f>
        <v>0</v>
      </c>
      <c r="AX73" s="27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27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27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69">
        <f>'ПЛАН НАВЧАЛЬНОГО ПРОЦЕСУ ДЕННА'!BA73</f>
        <v>0</v>
      </c>
      <c r="BB73" s="27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27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27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69">
        <f>'ПЛАН НАВЧАЛЬНОГО ПРОЦЕСУ ДЕННА'!BE73</f>
        <v>0</v>
      </c>
      <c r="BF73" s="27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27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27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69">
        <f>'ПЛАН НАВЧАЛЬНОГО ПРОЦЕСУ ДЕННА'!BI73</f>
        <v>0</v>
      </c>
      <c r="BJ73" s="63">
        <f t="shared" si="206"/>
        <v>0</v>
      </c>
      <c r="BK73" s="126" t="str">
        <f t="shared" si="207"/>
        <v/>
      </c>
      <c r="BL73" s="14">
        <f>IF(AND($DC73=0,$DL73=0),0,IF(AND($CP73=0,$CY73=0,DE74&lt;&gt;0),DE74, IF(AND(BK73&lt;CF73,$CE73&lt;&gt;$Y73,BW73=$CF73),BW73+$Y73-$CE73,BW73)))</f>
        <v>0</v>
      </c>
      <c r="BM73" s="85">
        <f t="shared" si="209"/>
        <v>0</v>
      </c>
      <c r="BN73" s="14">
        <f>IF(AND($DC73=0,$DL73=0),0,IF(AND($CP73=0,$CY73=0,DG74&lt;&gt;0),DG74, IF(AND(BM73&lt;CF73,$CE73&lt;&gt;$Y73,BY73=$CF73),BY73+$Y73-$CE73,BY73)))</f>
        <v>0</v>
      </c>
      <c r="BO73" s="14">
        <f>IF(AND($DC73=0,$DL73=0),0,IF(AND($CP73=0,$CY73=0,DH74&lt;&gt;0),DH74, IF(AND(BN73&lt;CF73,$CE73&lt;&gt;$Y73,BZ73=$CF73),BZ73+$Y73-$CE73,BZ73)))</f>
        <v>0</v>
      </c>
      <c r="BP73" s="14">
        <f>IF(AND($DC73=0,$DL73=0),0,IF(AND($CP73=0,$CY73=0,DI74&lt;&gt;0),DI74, IF(AND(BO73&lt;CF73,$CE73&lt;&gt;$Y73,CA73=$CF73),CA73+$Y73-$CE73,CA73)))</f>
        <v>0</v>
      </c>
      <c r="BQ73" s="14">
        <f>IF(AND($DC73=0,$DL73=0),0,IF(AND($CP73=0,$CY73=0,DJ74&lt;&gt;0),DJ74, IF(AND(BP73&lt;CF73,$CE73&lt;&gt;$Y73,CB73=$CF73),CB73+$Y73-$CE73,CB73)))</f>
        <v>0</v>
      </c>
      <c r="BR73" s="14">
        <f>IF(AND($DC73=0,$DL73=0),0,IF(AND($CP73=0,$CY73=0,DK74&lt;&gt;0),DK74, IF(AND(BQ73&lt;CF73,$CE73&lt;&gt;$Y73,CC73=$CF73),CC73+$Y73-$CE73,CC73)))</f>
        <v>0</v>
      </c>
      <c r="BS73" s="14">
        <f t="shared" si="251"/>
        <v>0</v>
      </c>
      <c r="BT73" s="90">
        <f t="shared" si="216"/>
        <v>0</v>
      </c>
      <c r="BU73" s="2"/>
      <c r="BV73" s="2"/>
      <c r="BW73" s="14">
        <f t="shared" si="217"/>
        <v>0</v>
      </c>
      <c r="BX73" s="14">
        <f>IF($DC73=0,0,ROUND(4*($Y73-$DL73)*SUM(AH73:AH73)/$DC73,0)/4)+DF74+DN73</f>
        <v>0</v>
      </c>
      <c r="BY73" s="14">
        <f>IF($DC73=0,0,ROUND(4*($Y73-$DL73)*SUM(AL73:AL73)/$DC73,0)/4)+DG74+DO73</f>
        <v>0</v>
      </c>
      <c r="BZ73" s="14">
        <f>IF($DC73=0,0,ROUND(4*($Y73-$DL73)*SUM(AP73:AP73)/$DC73,0)/4)+DH74++DP73</f>
        <v>0</v>
      </c>
      <c r="CA73" s="14">
        <f>IF($DC73=0,0,ROUND(4*($Y73-$DL73)*SUM(AT73:AT73)/$DC73,0)/4)+DI74+DQ73</f>
        <v>0</v>
      </c>
      <c r="CB73" s="14">
        <f>IF($DC73=0,0,ROUND(4*($Y73-$DL73)*(SUM(AX73:AX73))/$DC73,0)/4)+DJ74+DR73</f>
        <v>0</v>
      </c>
      <c r="CC73" s="14">
        <f>IF($DC73=0,0,ROUND(4*($Y73-$DL73)*(SUM(BB73:BB73))/$DC73,0)/4)+DK74+DS73</f>
        <v>0</v>
      </c>
      <c r="CD73" s="14">
        <f t="shared" si="258"/>
        <v>0</v>
      </c>
      <c r="CE73" s="201">
        <f t="shared" si="225"/>
        <v>0</v>
      </c>
      <c r="CF73" s="217">
        <f t="shared" si="226"/>
        <v>0</v>
      </c>
      <c r="CG73" s="2"/>
      <c r="CH73" s="74">
        <f t="shared" si="227"/>
        <v>0</v>
      </c>
      <c r="CI73" s="74">
        <f t="shared" si="228"/>
        <v>0</v>
      </c>
      <c r="CJ73" s="74">
        <f t="shared" si="229"/>
        <v>0</v>
      </c>
      <c r="CK73" s="74">
        <f t="shared" si="230"/>
        <v>0</v>
      </c>
      <c r="CL73" s="74">
        <f t="shared" si="231"/>
        <v>0</v>
      </c>
      <c r="CM73" s="74">
        <f t="shared" si="232"/>
        <v>0</v>
      </c>
      <c r="CN73" s="74">
        <f t="shared" si="233"/>
        <v>0</v>
      </c>
      <c r="CO73" s="74">
        <f t="shared" si="234"/>
        <v>0</v>
      </c>
      <c r="CP73" s="84">
        <f t="shared" si="235"/>
        <v>0</v>
      </c>
      <c r="CQ73" s="74">
        <f t="shared" si="236"/>
        <v>0</v>
      </c>
      <c r="CR73" s="74">
        <f t="shared" si="237"/>
        <v>0</v>
      </c>
      <c r="CS73" s="75">
        <f t="shared" si="238"/>
        <v>0</v>
      </c>
      <c r="CT73" s="74">
        <f t="shared" si="239"/>
        <v>0</v>
      </c>
      <c r="CU73" s="74">
        <f t="shared" si="240"/>
        <v>0</v>
      </c>
      <c r="CV73" s="74">
        <f t="shared" si="241"/>
        <v>0</v>
      </c>
      <c r="CW73" s="74">
        <f t="shared" si="242"/>
        <v>0</v>
      </c>
      <c r="CX73" s="74">
        <f t="shared" si="243"/>
        <v>0</v>
      </c>
      <c r="CY73" s="83">
        <f t="shared" si="244"/>
        <v>0</v>
      </c>
      <c r="CZ73" s="2"/>
      <c r="DA73" s="2"/>
      <c r="DB73" s="2"/>
      <c r="DC73" s="66">
        <f t="shared" si="259"/>
        <v>0</v>
      </c>
      <c r="DD73" s="2"/>
      <c r="DE73" s="2"/>
      <c r="DF73" s="2"/>
      <c r="DG73" s="2"/>
      <c r="DH73" s="2"/>
      <c r="DI73" s="2"/>
      <c r="DJ73" s="2"/>
      <c r="DK73" s="93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</row>
    <row r="74" spans="1:150" s="19" customFormat="1" ht="15.75" x14ac:dyDescent="0.25">
      <c r="A74" s="304" t="s">
        <v>23</v>
      </c>
      <c r="B74" s="294" t="str">
        <f>'ПЛАН НАВЧАЛЬНОГО ПРОЦЕСУ ДЕННА'!B74</f>
        <v xml:space="preserve">Вибіркові компоненти разом: </v>
      </c>
      <c r="C74" s="283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2"/>
      <c r="X74" s="238">
        <f t="shared" ref="X74:Y74" si="260">SUMIF($A54:$A73,"&gt;'#'",X54:X73)</f>
        <v>300</v>
      </c>
      <c r="Y74" s="238">
        <f t="shared" si="260"/>
        <v>10</v>
      </c>
      <c r="Z74" s="238"/>
      <c r="AA74" s="238"/>
      <c r="AB74" s="238"/>
      <c r="AC74" s="238"/>
      <c r="AD74" s="231"/>
      <c r="AE74" s="231"/>
      <c r="AF74" s="231"/>
      <c r="AG74" s="69">
        <f>SUM(AG54:AG73)</f>
        <v>0</v>
      </c>
      <c r="AH74" s="231"/>
      <c r="AI74" s="231"/>
      <c r="AJ74" s="231"/>
      <c r="AK74" s="69">
        <f t="shared" ref="AK74:BI74" si="261">SUM(AK54:AK73)</f>
        <v>0</v>
      </c>
      <c r="AL74" s="231"/>
      <c r="AM74" s="231"/>
      <c r="AN74" s="231"/>
      <c r="AO74" s="69">
        <f t="shared" si="261"/>
        <v>0</v>
      </c>
      <c r="AP74" s="231"/>
      <c r="AQ74" s="231"/>
      <c r="AR74" s="231"/>
      <c r="AS74" s="69">
        <f t="shared" si="261"/>
        <v>0</v>
      </c>
      <c r="AT74" s="231">
        <f t="shared" si="261"/>
        <v>0</v>
      </c>
      <c r="AU74" s="231">
        <f t="shared" si="261"/>
        <v>0</v>
      </c>
      <c r="AV74" s="231">
        <f t="shared" si="261"/>
        <v>0</v>
      </c>
      <c r="AW74" s="69">
        <f t="shared" si="261"/>
        <v>0</v>
      </c>
      <c r="AX74" s="231">
        <f t="shared" si="261"/>
        <v>0</v>
      </c>
      <c r="AY74" s="231">
        <f t="shared" si="261"/>
        <v>0</v>
      </c>
      <c r="AZ74" s="231">
        <f t="shared" si="261"/>
        <v>0</v>
      </c>
      <c r="BA74" s="69">
        <f t="shared" si="261"/>
        <v>0</v>
      </c>
      <c r="BB74" s="231">
        <f t="shared" si="261"/>
        <v>0</v>
      </c>
      <c r="BC74" s="231">
        <f t="shared" si="261"/>
        <v>0</v>
      </c>
      <c r="BD74" s="231">
        <f t="shared" si="261"/>
        <v>0</v>
      </c>
      <c r="BE74" s="69">
        <f t="shared" si="261"/>
        <v>0</v>
      </c>
      <c r="BF74" s="231">
        <f t="shared" si="261"/>
        <v>0</v>
      </c>
      <c r="BG74" s="231">
        <f t="shared" si="261"/>
        <v>0</v>
      </c>
      <c r="BH74" s="231">
        <f t="shared" si="261"/>
        <v>0</v>
      </c>
      <c r="BI74" s="69">
        <f t="shared" si="261"/>
        <v>0</v>
      </c>
      <c r="BJ74" s="64">
        <f t="shared" si="206"/>
        <v>0</v>
      </c>
      <c r="BK74" s="38"/>
      <c r="BL74" s="81">
        <f t="shared" ref="BL74:BS74" si="262">SUM(BL54:BL73)</f>
        <v>0</v>
      </c>
      <c r="BM74" s="81">
        <f t="shared" si="262"/>
        <v>0</v>
      </c>
      <c r="BN74" s="81">
        <f t="shared" si="262"/>
        <v>0</v>
      </c>
      <c r="BO74" s="81">
        <f t="shared" si="262"/>
        <v>0</v>
      </c>
      <c r="BP74" s="81">
        <f t="shared" si="262"/>
        <v>0</v>
      </c>
      <c r="BQ74" s="81">
        <f t="shared" si="262"/>
        <v>0</v>
      </c>
      <c r="BR74" s="81">
        <f t="shared" si="262"/>
        <v>0</v>
      </c>
      <c r="BS74" s="81">
        <f t="shared" si="262"/>
        <v>0</v>
      </c>
      <c r="BT74" s="81">
        <f>SUM(BT54:BT65)</f>
        <v>0</v>
      </c>
      <c r="BW74" s="39">
        <f t="shared" ref="BW74:CE74" si="263">SUM(BW54:BW73)</f>
        <v>0</v>
      </c>
      <c r="BX74" s="39">
        <f t="shared" si="263"/>
        <v>0</v>
      </c>
      <c r="BY74" s="39">
        <f t="shared" si="263"/>
        <v>0</v>
      </c>
      <c r="BZ74" s="39">
        <f t="shared" si="263"/>
        <v>0</v>
      </c>
      <c r="CA74" s="39">
        <f t="shared" si="263"/>
        <v>0</v>
      </c>
      <c r="CB74" s="39">
        <f t="shared" si="263"/>
        <v>0</v>
      </c>
      <c r="CC74" s="39">
        <f t="shared" si="263"/>
        <v>0</v>
      </c>
      <c r="CD74" s="39">
        <f t="shared" si="263"/>
        <v>0</v>
      </c>
      <c r="CE74" s="204">
        <f t="shared" si="263"/>
        <v>0</v>
      </c>
      <c r="CF74" s="219"/>
      <c r="CG74" s="23" t="s">
        <v>27</v>
      </c>
      <c r="CH74" s="76">
        <f t="shared" ref="CH74:CY74" si="264">SUM(CH54:CH73)</f>
        <v>0</v>
      </c>
      <c r="CI74" s="76">
        <f t="shared" si="264"/>
        <v>0</v>
      </c>
      <c r="CJ74" s="76">
        <f t="shared" si="264"/>
        <v>0</v>
      </c>
      <c r="CK74" s="76">
        <f t="shared" si="264"/>
        <v>0</v>
      </c>
      <c r="CL74" s="76">
        <f t="shared" si="264"/>
        <v>0</v>
      </c>
      <c r="CM74" s="76">
        <f t="shared" si="264"/>
        <v>0</v>
      </c>
      <c r="CN74" s="76">
        <f t="shared" si="264"/>
        <v>0</v>
      </c>
      <c r="CO74" s="76">
        <f t="shared" si="264"/>
        <v>0</v>
      </c>
      <c r="CP74" s="86">
        <f t="shared" si="264"/>
        <v>0</v>
      </c>
      <c r="CQ74" s="78">
        <f t="shared" si="264"/>
        <v>0</v>
      </c>
      <c r="CR74" s="78">
        <f t="shared" si="264"/>
        <v>0</v>
      </c>
      <c r="CS74" s="78">
        <f t="shared" si="264"/>
        <v>0</v>
      </c>
      <c r="CT74" s="78">
        <f t="shared" si="264"/>
        <v>0</v>
      </c>
      <c r="CU74" s="78">
        <f t="shared" si="264"/>
        <v>0</v>
      </c>
      <c r="CV74" s="78">
        <f t="shared" si="264"/>
        <v>0</v>
      </c>
      <c r="CW74" s="78">
        <f t="shared" si="264"/>
        <v>0</v>
      </c>
      <c r="CX74" s="78">
        <f t="shared" si="264"/>
        <v>0</v>
      </c>
      <c r="CY74" s="86">
        <f t="shared" si="264"/>
        <v>0</v>
      </c>
      <c r="DD74" s="93"/>
      <c r="DE74" s="93"/>
      <c r="DF74" s="93"/>
      <c r="DG74" s="93"/>
      <c r="DH74" s="93"/>
      <c r="DI74" s="93"/>
      <c r="DJ74" s="93"/>
      <c r="DK74" s="93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50" s="19" customFormat="1" x14ac:dyDescent="0.2">
      <c r="A75" s="299"/>
      <c r="B75" s="299"/>
      <c r="C75" s="300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46"/>
      <c r="BK75" s="24"/>
      <c r="BL75" s="50"/>
      <c r="BM75" s="50"/>
      <c r="BN75" s="50"/>
      <c r="BO75" s="50"/>
      <c r="BP75" s="50"/>
      <c r="BQ75" s="50"/>
      <c r="BR75" s="50"/>
      <c r="BS75" s="50"/>
      <c r="BT75" s="50"/>
      <c r="CE75" s="203"/>
      <c r="CF75" s="219"/>
      <c r="DD75" s="53"/>
      <c r="DE75" s="53"/>
      <c r="DF75" s="53"/>
      <c r="DG75" s="53"/>
      <c r="DH75" s="53"/>
      <c r="DI75" s="53"/>
      <c r="DJ75" s="53"/>
      <c r="DK75" s="53"/>
    </row>
    <row r="76" spans="1:150" s="19" customFormat="1" x14ac:dyDescent="0.2">
      <c r="A76" s="299"/>
      <c r="B76" s="299"/>
      <c r="C76" s="300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46"/>
      <c r="BK76" s="24"/>
      <c r="BL76" s="50"/>
      <c r="BM76" s="50"/>
      <c r="BN76" s="50"/>
      <c r="BO76" s="50"/>
      <c r="BP76" s="50"/>
      <c r="BQ76" s="50"/>
      <c r="BR76" s="50"/>
      <c r="BS76" s="50"/>
      <c r="BT76" s="50"/>
      <c r="CE76" s="203"/>
      <c r="CF76" s="219"/>
      <c r="DD76" s="53"/>
      <c r="DE76" s="53"/>
      <c r="DF76" s="53"/>
      <c r="DG76" s="53"/>
      <c r="DH76" s="53"/>
      <c r="DI76" s="53"/>
      <c r="DJ76" s="53"/>
      <c r="DK76" s="53"/>
    </row>
    <row r="77" spans="1:150" s="19" customFormat="1" ht="11.25" x14ac:dyDescent="0.2">
      <c r="A77" s="297" t="s">
        <v>23</v>
      </c>
      <c r="B77" s="305" t="str">
        <f>CONCATENATE("Підготовка ",'Титул денна'!AX1,"а разом:")</f>
        <v>Підготовка а разом:</v>
      </c>
      <c r="C77" s="306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307"/>
      <c r="P77" s="308"/>
      <c r="Q77" s="159"/>
      <c r="R77" s="159"/>
      <c r="S77" s="159"/>
      <c r="T77" s="159"/>
      <c r="U77" s="159"/>
      <c r="V77" s="159"/>
      <c r="W77" s="159"/>
      <c r="X77" s="160">
        <f>X$74+X$51</f>
        <v>900</v>
      </c>
      <c r="Y77" s="160">
        <f>Y$74+Y$51</f>
        <v>30</v>
      </c>
      <c r="Z77" s="239"/>
      <c r="AA77" s="239"/>
      <c r="AB77" s="239"/>
      <c r="AC77" s="239"/>
      <c r="AD77" s="239"/>
      <c r="AE77" s="239"/>
      <c r="AF77" s="239"/>
      <c r="AG77" s="161">
        <f>AG$51+AG$74</f>
        <v>9</v>
      </c>
      <c r="AH77" s="239"/>
      <c r="AI77" s="239"/>
      <c r="AJ77" s="239"/>
      <c r="AK77" s="161">
        <f t="shared" ref="AK77" si="265">AK$51+AK$74</f>
        <v>6</v>
      </c>
      <c r="AL77" s="239"/>
      <c r="AM77" s="239"/>
      <c r="AN77" s="239"/>
      <c r="AO77" s="161">
        <f t="shared" ref="AO77" si="266">AO$51+AO$74</f>
        <v>3</v>
      </c>
      <c r="AP77" s="239"/>
      <c r="AQ77" s="239"/>
      <c r="AR77" s="239"/>
      <c r="AS77" s="161">
        <f t="shared" ref="AS77" si="267">AS$51+AS$74</f>
        <v>2</v>
      </c>
      <c r="AT77" s="239">
        <f t="shared" ref="AT77:BH77" si="268">AT$74+AT$51</f>
        <v>0</v>
      </c>
      <c r="AU77" s="239">
        <f t="shared" si="268"/>
        <v>0</v>
      </c>
      <c r="AV77" s="239">
        <f t="shared" si="268"/>
        <v>0</v>
      </c>
      <c r="AW77" s="161">
        <f t="shared" ref="AW77" si="269">AW$51+AW$74</f>
        <v>0</v>
      </c>
      <c r="AX77" s="239">
        <f t="shared" si="268"/>
        <v>0</v>
      </c>
      <c r="AY77" s="239">
        <f t="shared" si="268"/>
        <v>0</v>
      </c>
      <c r="AZ77" s="239">
        <f t="shared" si="268"/>
        <v>0</v>
      </c>
      <c r="BA77" s="161">
        <f t="shared" ref="BA77" si="270">BA$51+BA$74</f>
        <v>0</v>
      </c>
      <c r="BB77" s="239">
        <f t="shared" si="268"/>
        <v>0</v>
      </c>
      <c r="BC77" s="239">
        <f t="shared" si="268"/>
        <v>0</v>
      </c>
      <c r="BD77" s="239">
        <f t="shared" si="268"/>
        <v>0</v>
      </c>
      <c r="BE77" s="161">
        <f t="shared" ref="BE77" si="271">BE$51+BE$74</f>
        <v>0</v>
      </c>
      <c r="BF77" s="239">
        <f t="shared" si="268"/>
        <v>0</v>
      </c>
      <c r="BG77" s="239">
        <f t="shared" si="268"/>
        <v>0</v>
      </c>
      <c r="BH77" s="239">
        <f t="shared" si="268"/>
        <v>0</v>
      </c>
      <c r="BI77" s="161">
        <f t="shared" ref="BI77" si="272">BI$51+BI$74</f>
        <v>0</v>
      </c>
      <c r="BJ77" s="64">
        <f>IF(ISERROR(AC77/X77),0,AC77/X77)</f>
        <v>0</v>
      </c>
      <c r="BK77" s="40"/>
      <c r="BL77" s="35">
        <f t="shared" ref="BL77:BT77" si="273">BL$74+BL$51</f>
        <v>6</v>
      </c>
      <c r="BM77" s="35">
        <f t="shared" si="273"/>
        <v>3</v>
      </c>
      <c r="BN77" s="35">
        <f t="shared" si="273"/>
        <v>3</v>
      </c>
      <c r="BO77" s="35">
        <f t="shared" si="273"/>
        <v>2</v>
      </c>
      <c r="BP77" s="35">
        <f t="shared" si="273"/>
        <v>0</v>
      </c>
      <c r="BQ77" s="35">
        <f t="shared" si="273"/>
        <v>0</v>
      </c>
      <c r="BR77" s="35">
        <f t="shared" si="273"/>
        <v>0</v>
      </c>
      <c r="BS77" s="35">
        <f t="shared" si="273"/>
        <v>0</v>
      </c>
      <c r="BT77" s="249">
        <f t="shared" si="273"/>
        <v>14</v>
      </c>
      <c r="BW77" s="41">
        <f t="shared" ref="BW77:CE77" si="274">BW39+BW74+BW21</f>
        <v>3</v>
      </c>
      <c r="BX77" s="41">
        <f t="shared" si="274"/>
        <v>0</v>
      </c>
      <c r="BY77" s="41">
        <f t="shared" si="274"/>
        <v>3</v>
      </c>
      <c r="BZ77" s="41">
        <f t="shared" si="274"/>
        <v>0</v>
      </c>
      <c r="CA77" s="41">
        <f t="shared" si="274"/>
        <v>0</v>
      </c>
      <c r="CB77" s="41">
        <f t="shared" si="274"/>
        <v>0</v>
      </c>
      <c r="CC77" s="41">
        <f t="shared" si="274"/>
        <v>0</v>
      </c>
      <c r="CD77" s="41">
        <f t="shared" si="274"/>
        <v>0</v>
      </c>
      <c r="CE77" s="206">
        <f t="shared" si="274"/>
        <v>6</v>
      </c>
      <c r="CF77" s="219"/>
      <c r="DD77" s="53"/>
      <c r="DE77" s="53"/>
      <c r="DF77" s="53"/>
      <c r="DG77" s="53"/>
      <c r="DH77" s="53"/>
      <c r="DI77" s="53"/>
      <c r="DJ77" s="53"/>
      <c r="DK77" s="53"/>
    </row>
    <row r="78" spans="1:150" s="19" customFormat="1" x14ac:dyDescent="0.2">
      <c r="A78" s="123"/>
      <c r="B78" s="309"/>
      <c r="C78" s="123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F78" s="310"/>
      <c r="BG78" s="310"/>
      <c r="BH78" s="310"/>
      <c r="BI78" s="310"/>
      <c r="BJ78" s="123"/>
      <c r="BK78" s="123"/>
      <c r="BL78"/>
      <c r="BM78"/>
      <c r="BN78"/>
      <c r="BO78"/>
      <c r="BP78"/>
      <c r="BQ78"/>
      <c r="BR78"/>
      <c r="BS78"/>
      <c r="BT78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197"/>
      <c r="CF78" s="21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54"/>
      <c r="DE78" s="54"/>
      <c r="DF78" s="54"/>
      <c r="DG78" s="54"/>
      <c r="DH78" s="54"/>
      <c r="DI78" s="54"/>
      <c r="DJ78" s="54"/>
      <c r="DK78" s="54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</row>
    <row r="79" spans="1:150" s="246" customFormat="1" x14ac:dyDescent="0.2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245"/>
      <c r="BK79" s="247"/>
      <c r="BL79" s="14">
        <f>IF(AND($DC79=0,$DL79=0),0,IF(AND($CP79=0,$CY79=0,DD79&lt;&gt;0),DD79, IF(AND(BK79&lt;CF79,$CE79&lt;&gt;$Y79,BW79=$CF79),BW79+$Y79-$CE79,BW79)))</f>
        <v>0</v>
      </c>
      <c r="BM79" s="14">
        <f>IF(AND($DC79=0,$DL79=0),0,IF(AND($CP79=0,$CY79=0,DE79&lt;&gt;0),DE79, IF(AND(BL79&lt;CF79,$CE79&lt;&gt;$Y79,BX79=$CF79),BX79+$Y79-$CE79,BX79)))</f>
        <v>0</v>
      </c>
      <c r="BN79" s="14">
        <f>IF(AND($DC79=0,$DL79=0),0,IF(AND($CP79=0,$CY79=0,DF79&lt;&gt;0),DF79, IF(AND(BM79&lt;CF79,$CE79&lt;&gt;$Y79,BY79=$CF79),BY79+$Y79-$CE79,BY79)))</f>
        <v>0</v>
      </c>
      <c r="BO79" s="14">
        <f>IF(AND($DC79=0,$DL79=0),0,IF(AND($CP79=0,$CY79=0,DG79&lt;&gt;0),DG79, IF(AND(BN79&lt;CF79,$CE79&lt;&gt;$Y79,BZ79=$CF79),BZ79+$Y79-$CE79,BZ79)))</f>
        <v>0</v>
      </c>
      <c r="BP79" s="14">
        <f>IF(AND($DC79=0,$DL79=0),0,IF(AND($CP79=0,$CY79=0,DH79&lt;&gt;0),DH79, IF(AND(BO79&lt;CF79,$CE79&lt;&gt;$Y79,CA79=$CF79),CA79+$Y79-$CE79,CA79)))</f>
        <v>0</v>
      </c>
      <c r="BQ79" s="14">
        <f>IF(AND($DC79=0,$DL79=0),0,IF(AND($CP79=0,$CY79=0,DI79&lt;&gt;0),DI79, IF(AND(BP79&lt;CF79,$CE79&lt;&gt;$Y79,CB79=$CF79),CB79+$Y79-$CE79,CB79)))</f>
        <v>0</v>
      </c>
      <c r="BR79" s="14">
        <f>IF(AND($DC79=0,$DL79=0),0,IF(AND($CP79=0,$CY79=0,DJ79&lt;&gt;0),DJ79, IF(AND(BQ79&lt;CF79,$CE79&lt;&gt;$Y79,CC79=$CF79),CC79+$Y79-$CE79,CC79)))</f>
        <v>0</v>
      </c>
      <c r="BS79" s="14">
        <f>IF(AND($DC79=0,$DL79=0),0,IF(AND($CP79=0,$CY79=0,DK79&lt;&gt;0),DK79, IF(AND(BR79&lt;CF79,$CE79&lt;&gt;$Y79,CD79=$CF79),CD79+$Y79-$CE79,CD79)))</f>
        <v>0</v>
      </c>
      <c r="BT79" s="80">
        <f>SUM(BL79:BS79)</f>
        <v>0</v>
      </c>
      <c r="BU79" s="2"/>
      <c r="BV79" s="2"/>
      <c r="BW79" s="14">
        <f>IF($DC79=0,0,ROUND(4*($Y79-$DL79)*SUM(AD79:AD79)/$DC79,0)/4)+DD79+DM79</f>
        <v>0</v>
      </c>
      <c r="BX79" s="14">
        <f>IF($DC79=0,0,ROUND(4*($Y79-$DL79)*SUM(AH79:AH79)/$DC79,0)/4)+DE79+DN79</f>
        <v>0</v>
      </c>
      <c r="BY79" s="14">
        <f>IF($DC79=0,0,ROUND(4*($Y79-$DL79)*SUM(AL79:AL79)/$DC79,0)/4)+DF79+DO79</f>
        <v>0</v>
      </c>
      <c r="BZ79" s="14">
        <f>IF($DC79=0,0,ROUND(4*($Y79-$DL79)*SUM(AP79:AP79)/$DC79,0)/4)+DG79++DP79</f>
        <v>0</v>
      </c>
      <c r="CA79" s="14">
        <f>IF($DC79=0,0,ROUND(4*($Y79-$DL79)*SUM(AT79:AT79)/$DC79,0)/4)+DH79+DQ79</f>
        <v>0</v>
      </c>
      <c r="CB79" s="14">
        <f>IF($DC79=0,0,ROUND(4*($Y79-$DL79)*(SUM(AX79:AX79))/$DC79,0)/4)+DI79+DR79</f>
        <v>0</v>
      </c>
      <c r="CC79" s="14">
        <f>IF($DC79=0,0,ROUND(4*($Y79-$DL79)*(SUM(BB79:BB79))/$DC79,0)/4)+DJ79+DS79</f>
        <v>0</v>
      </c>
      <c r="CD79" s="14">
        <f>IF($DC79=0,0,ROUND(4*($Y79-$DL79)*(SUM(BF79:BF79))/$DC79,0)/4)+DK79+DT79</f>
        <v>0</v>
      </c>
      <c r="CE79" s="201">
        <f>SUM(BW79:CD79)</f>
        <v>0</v>
      </c>
      <c r="CF79" s="217">
        <f>MAX(BW79:CD79)</f>
        <v>0</v>
      </c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66">
        <f>SUM($AD79:$AD79)+SUM($AH79:$AH79)+SUM($AL79:$AL79)+SUM($AP79:$AP79)+SUM($AT79:$AT79)+SUM($AX79:$AX79)+SUM($BB79:$BB79)+SUM($BF79:$BF79)</f>
        <v>0</v>
      </c>
      <c r="DD79" s="94">
        <f>IF($O79=1,BP$6,0)+IF($P79=1,BL$6,0)</f>
        <v>0</v>
      </c>
      <c r="DE79" s="94">
        <f>IF(($O79)=2,BP$6,0)+IF(($P79)=2,BL$6,0)</f>
        <v>0</v>
      </c>
      <c r="DF79" s="94">
        <f>IF(($O79)=3,BP$6,0)+IF(($P79)=3,BL$6,0)</f>
        <v>0</v>
      </c>
      <c r="DG79" s="94">
        <f>IF(($O79)=4,BP$6,0)+IF(($P79)=4,BL$6,0)</f>
        <v>0</v>
      </c>
      <c r="DH79" s="94">
        <f>IF(($O79)=5,BP$6,0)+IF(($P79)=5,BL$6,0)</f>
        <v>0</v>
      </c>
      <c r="DI79" s="94">
        <f>IF(($O79)=6,BP$6,0)+IF(($P79)=6,BL$6,0)</f>
        <v>0</v>
      </c>
      <c r="DJ79" s="94">
        <f>IF(($O79)=7,BP$6,0)+IF(($P79)=7,BL$6,0)</f>
        <v>0</v>
      </c>
      <c r="DK79" s="94">
        <f>IF(($O79)=8,BP$6,0)+IF(($P79)=8,BL$6,0)</f>
        <v>0</v>
      </c>
      <c r="DL79" s="67">
        <f>SUM(DD79:DK79)</f>
        <v>0</v>
      </c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</row>
    <row r="80" spans="1:150" s="246" customFormat="1" x14ac:dyDescent="0.2">
      <c r="A80" s="310"/>
      <c r="B80" s="398" t="str">
        <f>'ПЛАН НАВЧАЛЬНОГО ПРОЦЕСУ ДЕННА'!B80</f>
        <v>План складено у відповідності до</v>
      </c>
      <c r="C80" s="637">
        <f>'ПЛАН НАВЧАЛЬНОГО ПРОЦЕСУ ДЕННА'!C80</f>
        <v>0</v>
      </c>
      <c r="D80" s="638"/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638"/>
      <c r="W80" s="638"/>
      <c r="X80" s="638"/>
      <c r="Y80" s="638"/>
      <c r="Z80" s="638"/>
      <c r="AA80" s="638"/>
      <c r="AB80" s="638"/>
      <c r="AC80" s="638"/>
      <c r="AD80" s="638"/>
      <c r="AE80" s="638"/>
      <c r="AF80" s="638"/>
      <c r="AG80" s="638"/>
      <c r="AH80" s="638"/>
      <c r="AI80" s="638"/>
      <c r="AJ80" s="638"/>
      <c r="AK80" s="638"/>
      <c r="AL80" s="638"/>
      <c r="AM80" s="638"/>
      <c r="AN80" s="638"/>
      <c r="AO80" s="638"/>
      <c r="AP80" s="638"/>
      <c r="AQ80" s="638"/>
      <c r="AR80" s="638"/>
      <c r="AS80" s="638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0"/>
      <c r="BH80" s="310"/>
      <c r="BI80" s="310"/>
      <c r="BJ80" s="245"/>
      <c r="BK80" s="247"/>
      <c r="BL80" s="162">
        <f>COUNTIF($S$15:$S$20,1)+COUNTIF($S$54:$S$73,1)</f>
        <v>0</v>
      </c>
      <c r="BM80" s="162">
        <f>COUNTIF($S$15:$S$20,2)+COUNTIF($S$54:$S$73,2)</f>
        <v>0</v>
      </c>
      <c r="BN80" s="162">
        <f>COUNTIF($S$15:$S$20,3)+COUNTIF($S$54:$S$73,3)</f>
        <v>0</v>
      </c>
      <c r="BO80" s="162">
        <f>COUNTIF($S$15:$S$20,4)+COUNTIF($S$54:$S$73,4)</f>
        <v>0</v>
      </c>
      <c r="BP80" s="162">
        <f>COUNTIF($S$15:$S$20,5)+COUNTIF($S$54:$S$73,5)</f>
        <v>0</v>
      </c>
      <c r="BQ80" s="162">
        <f>COUNTIF($S$15:$S$20,6)+COUNTIF($S$54:$S$73,6)</f>
        <v>0</v>
      </c>
      <c r="BR80" s="162">
        <f>COUNTIF($S$15:$S$20,7)+COUNTIF($S$54:$S$73,7)</f>
        <v>0</v>
      </c>
      <c r="BS80" s="162">
        <f>COUNTIF($S$15:$S$20,8)+COUNTIF($S$54:$S$73,8)</f>
        <v>0</v>
      </c>
      <c r="BT80" s="448"/>
      <c r="BU80" s="405"/>
      <c r="BV80" s="405"/>
      <c r="BW80" s="448"/>
      <c r="BX80" s="448"/>
      <c r="BY80" s="448"/>
      <c r="BZ80" s="448"/>
      <c r="CA80" s="448"/>
      <c r="CB80" s="448"/>
      <c r="CC80" s="448"/>
      <c r="CD80" s="448"/>
      <c r="CE80" s="406"/>
      <c r="CF80" s="407"/>
      <c r="CG80" s="448"/>
      <c r="CH80" s="448"/>
      <c r="CI80" s="448"/>
      <c r="CJ80" s="448"/>
      <c r="CK80" s="448"/>
      <c r="CL80" s="448"/>
      <c r="CM80" s="448"/>
      <c r="CN80" s="448"/>
      <c r="CO80" s="448"/>
      <c r="CP80" s="448"/>
      <c r="CQ80" s="448"/>
      <c r="CR80" s="448"/>
      <c r="CS80" s="448"/>
      <c r="CT80" s="448"/>
      <c r="CU80" s="405"/>
      <c r="CV80" s="405"/>
      <c r="CW80" s="405"/>
      <c r="CX80" s="405"/>
      <c r="CY80" s="405"/>
      <c r="CZ80" s="405"/>
      <c r="DA80" s="405"/>
      <c r="DB80" s="405"/>
      <c r="DC80" s="448"/>
      <c r="DD80" s="449"/>
      <c r="DE80" s="449"/>
      <c r="DF80" s="449"/>
      <c r="DG80" s="449"/>
      <c r="DH80" s="449"/>
      <c r="DI80" s="449"/>
      <c r="DJ80" s="449"/>
      <c r="DK80" s="449"/>
      <c r="DL80" s="448"/>
      <c r="DM80" s="448"/>
      <c r="DN80" s="448"/>
      <c r="DO80" s="448"/>
      <c r="DP80" s="448"/>
      <c r="DQ80" s="448"/>
      <c r="DR80" s="448"/>
      <c r="DS80" s="448"/>
      <c r="DT80" s="448"/>
      <c r="DU80" s="405"/>
      <c r="DV80" s="405"/>
      <c r="DW80" s="405"/>
      <c r="DX80" s="405"/>
      <c r="DY80" s="405"/>
      <c r="DZ80" s="405"/>
      <c r="EA80" s="405"/>
      <c r="EB80" s="405"/>
      <c r="EC80" s="405"/>
      <c r="ED80" s="405"/>
      <c r="EE80" s="405"/>
      <c r="EF80" s="405"/>
      <c r="EG80" s="405"/>
      <c r="EH80" s="405"/>
      <c r="EI80" s="405"/>
      <c r="EJ80" s="405"/>
      <c r="EK80" s="405"/>
      <c r="EL80" s="405"/>
      <c r="EM80" s="405"/>
      <c r="EN80" s="405"/>
      <c r="EO80" s="405"/>
      <c r="EP80" s="405"/>
      <c r="EQ80" s="405"/>
      <c r="ER80" s="405"/>
      <c r="ES80" s="405"/>
      <c r="ET80" s="405"/>
    </row>
    <row r="81" spans="1:255" s="246" customFormat="1" x14ac:dyDescent="0.2">
      <c r="A81" s="310"/>
      <c r="B81" s="398"/>
      <c r="C81" s="639" t="str">
        <f>'ПЛАН НАВЧАЛЬНОГО ПРОЦЕСУ ДЕННА'!C81:AS81</f>
        <v xml:space="preserve"> (назва освітньо-наукової програми)</v>
      </c>
      <c r="D81" s="640"/>
      <c r="E81" s="640"/>
      <c r="F81" s="640"/>
      <c r="G81" s="640"/>
      <c r="H81" s="640"/>
      <c r="I81" s="640"/>
      <c r="J81" s="640"/>
      <c r="K81" s="640"/>
      <c r="L81" s="640"/>
      <c r="M81" s="640"/>
      <c r="N81" s="640"/>
      <c r="O81" s="640"/>
      <c r="P81" s="640"/>
      <c r="Q81" s="640"/>
      <c r="R81" s="640"/>
      <c r="S81" s="640"/>
      <c r="T81" s="640"/>
      <c r="U81" s="640"/>
      <c r="V81" s="640"/>
      <c r="W81" s="640"/>
      <c r="X81" s="640"/>
      <c r="Y81" s="640"/>
      <c r="Z81" s="640"/>
      <c r="AA81" s="640"/>
      <c r="AB81" s="640"/>
      <c r="AC81" s="640"/>
      <c r="AD81" s="640"/>
      <c r="AE81" s="640"/>
      <c r="AF81" s="640"/>
      <c r="AG81" s="640"/>
      <c r="AH81" s="640"/>
      <c r="AI81" s="640"/>
      <c r="AJ81" s="640"/>
      <c r="AK81" s="640"/>
      <c r="AL81" s="641"/>
      <c r="AM81" s="641"/>
      <c r="AN81" s="641"/>
      <c r="AO81" s="641"/>
      <c r="AP81" s="641"/>
      <c r="AQ81" s="641"/>
      <c r="AR81" s="641"/>
      <c r="AS81" s="641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  <c r="BG81" s="310"/>
      <c r="BH81" s="310"/>
      <c r="BI81" s="310"/>
      <c r="BJ81" s="245"/>
      <c r="BK81" s="247"/>
      <c r="BL81" s="162">
        <f>COUNTIF($T$15:$T$20,1)+COUNTIF($T$54:$T$73,1)</f>
        <v>0</v>
      </c>
      <c r="BM81" s="162">
        <f>COUNTIF($T$15:$T$20,2)+COUNTIF($T$54:$T$73,2)</f>
        <v>0</v>
      </c>
      <c r="BN81" s="162">
        <f>COUNTIF($T$15:$T$20,3)+COUNTIF($T$54:$T$73,3)</f>
        <v>0</v>
      </c>
      <c r="BO81" s="162">
        <f>COUNTIF($T$15:$T$20,4)+COUNTIF($T$54:$T$73,4)</f>
        <v>0</v>
      </c>
      <c r="BP81" s="162">
        <f>COUNTIF($T$15:$T$20,5)+COUNTIF($T$54:$T$73,5)</f>
        <v>0</v>
      </c>
      <c r="BQ81" s="162">
        <f>COUNTIF($T$15:$T$20,6)+COUNTIF($T$54:$T$73,6)</f>
        <v>0</v>
      </c>
      <c r="BR81" s="162">
        <f>COUNTIF($T$15:$T$20,7)+COUNTIF($T$54:$T$73,7)</f>
        <v>0</v>
      </c>
      <c r="BS81" s="162">
        <f>COUNTIF($T$15:$T$20,8)+COUNTIF($T$54:$T$73,8)</f>
        <v>0</v>
      </c>
      <c r="BT81" s="404"/>
      <c r="BU81" s="405"/>
      <c r="BV81" s="405"/>
      <c r="BW81" s="404"/>
      <c r="BX81" s="404"/>
      <c r="BY81" s="404"/>
      <c r="BZ81" s="404"/>
      <c r="CA81" s="404"/>
      <c r="CB81" s="404"/>
      <c r="CC81" s="404"/>
      <c r="CD81" s="404"/>
      <c r="CE81" s="406"/>
      <c r="CF81" s="407"/>
      <c r="CG81" s="404"/>
      <c r="CH81" s="404"/>
      <c r="CI81" s="404"/>
      <c r="CJ81" s="404"/>
      <c r="CK81" s="404"/>
      <c r="CL81" s="404"/>
      <c r="CM81" s="404"/>
      <c r="CN81" s="404"/>
      <c r="CO81" s="404"/>
      <c r="CP81" s="404"/>
      <c r="CQ81" s="404"/>
      <c r="CR81" s="404"/>
      <c r="CS81" s="404"/>
      <c r="CT81" s="404"/>
      <c r="CU81" s="405"/>
      <c r="CV81" s="405"/>
      <c r="CW81" s="405"/>
      <c r="CX81" s="405"/>
      <c r="CY81" s="405"/>
      <c r="CZ81" s="405"/>
      <c r="DA81" s="405"/>
      <c r="DB81" s="405"/>
      <c r="DC81" s="404"/>
      <c r="DD81" s="408"/>
      <c r="DE81" s="408"/>
      <c r="DF81" s="408"/>
      <c r="DG81" s="408"/>
      <c r="DH81" s="408"/>
      <c r="DI81" s="408"/>
      <c r="DJ81" s="408"/>
      <c r="DK81" s="408"/>
      <c r="DL81" s="404"/>
      <c r="DM81" s="404"/>
      <c r="DN81" s="404"/>
      <c r="DO81" s="404"/>
      <c r="DP81" s="404"/>
      <c r="DQ81" s="404"/>
      <c r="DR81" s="404"/>
      <c r="DS81" s="404"/>
      <c r="DT81" s="404"/>
      <c r="DU81" s="405"/>
      <c r="DV81" s="405"/>
      <c r="DW81" s="405"/>
      <c r="DX81" s="405"/>
      <c r="DY81" s="405"/>
      <c r="DZ81" s="405"/>
      <c r="EA81" s="405"/>
      <c r="EB81" s="405"/>
      <c r="EC81" s="405"/>
      <c r="ED81" s="405"/>
      <c r="EE81" s="405"/>
      <c r="EF81" s="405"/>
      <c r="EG81" s="405"/>
      <c r="EH81" s="405"/>
      <c r="EI81" s="405"/>
      <c r="EJ81" s="405"/>
      <c r="EK81" s="405"/>
      <c r="EL81" s="405"/>
      <c r="EM81" s="405"/>
      <c r="EN81" s="405"/>
      <c r="EO81" s="405"/>
      <c r="EP81" s="405"/>
      <c r="EQ81" s="405"/>
      <c r="ER81" s="405"/>
      <c r="ES81" s="405"/>
      <c r="ET81" s="405"/>
    </row>
    <row r="82" spans="1:255" s="248" customFormat="1" x14ac:dyDescent="0.2">
      <c r="A82" s="310"/>
      <c r="B82" s="399" t="str">
        <f>'ПЛАН НАВЧАЛЬНОГО ПРОЦЕСУ ДЕННА'!B82</f>
        <v>а також згідно вимог</v>
      </c>
      <c r="C82" s="637">
        <f>'ПЛАН НАВЧАЛЬНОГО ПРОЦЕСУ ДЕННА'!C82</f>
        <v>0</v>
      </c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638"/>
      <c r="W82" s="638"/>
      <c r="X82" s="638"/>
      <c r="Y82" s="638"/>
      <c r="Z82" s="638"/>
      <c r="AA82" s="638"/>
      <c r="AB82" s="638"/>
      <c r="AC82" s="638"/>
      <c r="AD82" s="638"/>
      <c r="AE82" s="638"/>
      <c r="AF82" s="638"/>
      <c r="AG82" s="638"/>
      <c r="AH82" s="638"/>
      <c r="AI82" s="638"/>
      <c r="AJ82" s="638"/>
      <c r="AK82" s="638"/>
      <c r="AL82" s="638"/>
      <c r="AM82" s="638"/>
      <c r="AN82" s="638"/>
      <c r="AO82" s="638"/>
      <c r="AP82" s="638"/>
      <c r="AQ82" s="638"/>
      <c r="AR82" s="638"/>
      <c r="AS82" s="638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  <c r="BG82" s="310"/>
      <c r="BH82" s="310"/>
      <c r="BI82" s="310"/>
      <c r="BJ82" s="312"/>
      <c r="BL82" s="162">
        <f>COUNTIF($U$15:$U$20,1)+COUNTIF($U$54:$U$73,1)</f>
        <v>0</v>
      </c>
      <c r="BM82" s="162">
        <f>COUNTIF($U$15:$U$20,2)+COUNTIF($U$54:$U$73,2)</f>
        <v>0</v>
      </c>
      <c r="BN82" s="162">
        <f>COUNTIF($U$15:$U$20,3)+COUNTIF($U$54:$U$73,3)</f>
        <v>0</v>
      </c>
      <c r="BO82" s="162">
        <f>COUNTIF($U$15:$U$20,4)+COUNTIF($U$54:$U$73,4)</f>
        <v>0</v>
      </c>
      <c r="BP82" s="162">
        <f>COUNTIF($U$15:$U$20,5)+COUNTIF($U$54:$U$73,5)</f>
        <v>0</v>
      </c>
      <c r="BQ82" s="162">
        <f>COUNTIF($U$15:$U$20,6)+COUNTIF($U$54:$U$73,6)</f>
        <v>0</v>
      </c>
      <c r="BR82" s="162">
        <f>COUNTIF($U$15:$U$20,7)+COUNTIF($U$54:$U$73,7)</f>
        <v>0</v>
      </c>
      <c r="BS82" s="162">
        <f>COUNTIF($U$15:$U$20,8)+COUNTIF($U$54:$U$73,8)</f>
        <v>0</v>
      </c>
      <c r="BT82" s="420"/>
      <c r="BU82" s="405"/>
      <c r="BV82" s="405"/>
      <c r="BW82" s="448"/>
      <c r="BX82" s="448"/>
      <c r="BY82" s="448"/>
      <c r="BZ82" s="448"/>
      <c r="CA82" s="448"/>
      <c r="CB82" s="448"/>
      <c r="CC82" s="448"/>
      <c r="CD82" s="448"/>
      <c r="CE82" s="406"/>
      <c r="CF82" s="407"/>
      <c r="CG82" s="405"/>
      <c r="CH82" s="448"/>
      <c r="CI82" s="448"/>
      <c r="CJ82" s="448"/>
      <c r="CK82" s="448"/>
      <c r="CL82" s="448"/>
      <c r="CM82" s="448"/>
      <c r="CN82" s="448"/>
      <c r="CO82" s="448"/>
      <c r="CP82" s="448"/>
      <c r="CQ82" s="448"/>
      <c r="CR82" s="448"/>
      <c r="CS82" s="448"/>
      <c r="CT82" s="448"/>
      <c r="CU82" s="405"/>
      <c r="CV82" s="405"/>
      <c r="CW82" s="405"/>
      <c r="CX82" s="405"/>
      <c r="CY82" s="405"/>
      <c r="CZ82" s="405"/>
      <c r="DA82" s="405"/>
      <c r="DB82" s="405"/>
      <c r="DC82" s="448"/>
      <c r="DD82" s="449"/>
      <c r="DE82" s="449"/>
      <c r="DF82" s="449"/>
      <c r="DG82" s="449"/>
      <c r="DH82" s="449"/>
      <c r="DI82" s="449"/>
      <c r="DJ82" s="449"/>
      <c r="DK82" s="449"/>
      <c r="DL82" s="448"/>
      <c r="DM82" s="448"/>
      <c r="DN82" s="448"/>
      <c r="DO82" s="448"/>
      <c r="DP82" s="448"/>
      <c r="DQ82" s="448"/>
      <c r="DR82" s="448"/>
      <c r="DS82" s="448"/>
      <c r="DT82" s="448"/>
      <c r="DU82" s="448"/>
      <c r="DV82" s="448"/>
      <c r="DW82" s="448"/>
      <c r="DX82" s="448"/>
      <c r="DY82" s="448"/>
      <c r="DZ82" s="448"/>
      <c r="EA82" s="448"/>
      <c r="EB82" s="448"/>
      <c r="EC82" s="448"/>
      <c r="ED82" s="448"/>
      <c r="EE82" s="448"/>
      <c r="EF82" s="448"/>
      <c r="EG82" s="448"/>
      <c r="EH82" s="448"/>
      <c r="EI82" s="448"/>
      <c r="EJ82" s="448"/>
      <c r="EK82" s="448"/>
      <c r="EL82" s="448"/>
      <c r="EM82" s="448"/>
      <c r="EN82" s="448"/>
      <c r="EO82" s="448"/>
      <c r="EP82" s="448"/>
      <c r="EQ82" s="448"/>
      <c r="ER82" s="448"/>
      <c r="ES82" s="448"/>
      <c r="ET82" s="448"/>
      <c r="EU82" s="311"/>
      <c r="EV82" s="311"/>
      <c r="EW82" s="311"/>
      <c r="EX82" s="311"/>
      <c r="EY82" s="311"/>
      <c r="EZ82" s="311"/>
      <c r="FA82" s="311"/>
      <c r="FB82" s="311"/>
      <c r="FC82" s="311"/>
      <c r="FD82" s="311"/>
      <c r="FE82" s="311"/>
      <c r="FF82" s="311"/>
      <c r="FG82" s="311"/>
      <c r="FH82" s="311"/>
      <c r="FI82" s="311"/>
      <c r="FJ82" s="311"/>
      <c r="FK82" s="311"/>
      <c r="FL82" s="311"/>
      <c r="FM82" s="311"/>
      <c r="FN82" s="311"/>
      <c r="FO82" s="311"/>
      <c r="FP82" s="311"/>
      <c r="FQ82" s="311"/>
      <c r="FR82" s="311"/>
      <c r="FS82" s="311"/>
      <c r="FT82" s="311"/>
      <c r="FU82" s="311"/>
      <c r="FV82" s="311"/>
      <c r="FW82" s="311"/>
      <c r="FX82" s="311"/>
      <c r="FY82" s="311"/>
      <c r="FZ82" s="311"/>
      <c r="GA82" s="311"/>
      <c r="GB82" s="311"/>
      <c r="GC82" s="311"/>
      <c r="GD82" s="311"/>
      <c r="GE82" s="311"/>
      <c r="GF82" s="311"/>
      <c r="GG82" s="311"/>
      <c r="GH82" s="311"/>
      <c r="GI82" s="311"/>
      <c r="GJ82" s="311"/>
      <c r="GK82" s="311"/>
      <c r="GL82" s="311"/>
      <c r="GM82" s="311"/>
      <c r="GN82" s="311"/>
      <c r="GO82" s="311"/>
      <c r="GP82" s="311"/>
      <c r="GQ82" s="311"/>
      <c r="GR82" s="311"/>
      <c r="GS82" s="311"/>
      <c r="GT82" s="311"/>
      <c r="GU82" s="311"/>
      <c r="GV82" s="311"/>
      <c r="GW82" s="311"/>
      <c r="GX82" s="311"/>
      <c r="GY82" s="311"/>
      <c r="GZ82" s="311"/>
      <c r="HA82" s="311"/>
      <c r="HB82" s="311"/>
      <c r="HC82" s="311"/>
      <c r="HD82" s="311"/>
      <c r="HE82" s="311"/>
      <c r="HF82" s="311"/>
      <c r="HG82" s="311"/>
      <c r="HH82" s="311"/>
      <c r="HI82" s="311"/>
      <c r="HJ82" s="311"/>
      <c r="HK82" s="311"/>
      <c r="HL82" s="311"/>
      <c r="HM82" s="311"/>
      <c r="HN82" s="311"/>
      <c r="HO82" s="311"/>
      <c r="HP82" s="311"/>
      <c r="HQ82" s="311"/>
      <c r="HR82" s="311"/>
      <c r="HS82" s="311"/>
      <c r="HT82" s="311"/>
      <c r="HU82" s="311"/>
      <c r="HV82" s="311"/>
      <c r="HW82" s="311"/>
      <c r="HX82" s="311"/>
      <c r="HY82" s="311"/>
      <c r="HZ82" s="311"/>
      <c r="IA82" s="311"/>
      <c r="IB82" s="311"/>
      <c r="IC82" s="311"/>
      <c r="ID82" s="311"/>
      <c r="IE82" s="311"/>
      <c r="IF82" s="311"/>
      <c r="IG82" s="311"/>
      <c r="IH82" s="311"/>
      <c r="II82" s="311"/>
      <c r="IJ82" s="311"/>
      <c r="IK82" s="311"/>
      <c r="IL82" s="311"/>
      <c r="IM82" s="311"/>
      <c r="IN82" s="311"/>
      <c r="IO82" s="311"/>
      <c r="IP82" s="311"/>
      <c r="IQ82" s="311"/>
      <c r="IR82" s="311"/>
      <c r="IS82" s="311"/>
      <c r="IT82" s="311"/>
      <c r="IU82" s="311"/>
    </row>
    <row r="83" spans="1:255" s="248" customFormat="1" x14ac:dyDescent="0.2">
      <c r="A83" s="310"/>
      <c r="B83" s="313"/>
      <c r="C83" s="639" t="str">
        <f>'ПЛАН НАВЧАЛЬНОГО ПРОЦЕСУ ДЕННА'!C83:AS83</f>
        <v xml:space="preserve"> (назва стандарту, за наявності)</v>
      </c>
      <c r="D83" s="640"/>
      <c r="E83" s="640"/>
      <c r="F83" s="640"/>
      <c r="G83" s="640"/>
      <c r="H83" s="640"/>
      <c r="I83" s="640"/>
      <c r="J83" s="640"/>
      <c r="K83" s="640"/>
      <c r="L83" s="640"/>
      <c r="M83" s="640"/>
      <c r="N83" s="640"/>
      <c r="O83" s="640"/>
      <c r="P83" s="640"/>
      <c r="Q83" s="640"/>
      <c r="R83" s="640"/>
      <c r="S83" s="640"/>
      <c r="T83" s="640"/>
      <c r="U83" s="640"/>
      <c r="V83" s="640"/>
      <c r="W83" s="640"/>
      <c r="X83" s="640"/>
      <c r="Y83" s="640"/>
      <c r="Z83" s="640"/>
      <c r="AA83" s="640"/>
      <c r="AB83" s="640"/>
      <c r="AC83" s="640"/>
      <c r="AD83" s="640"/>
      <c r="AE83" s="640"/>
      <c r="AF83" s="640"/>
      <c r="AG83" s="640"/>
      <c r="AH83" s="640"/>
      <c r="AI83" s="640"/>
      <c r="AJ83" s="640"/>
      <c r="AK83" s="640"/>
      <c r="AL83" s="641"/>
      <c r="AM83" s="641"/>
      <c r="AN83" s="641"/>
      <c r="AO83" s="641"/>
      <c r="AP83" s="641"/>
      <c r="AQ83" s="641"/>
      <c r="AR83" s="641"/>
      <c r="AS83" s="641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  <c r="BG83" s="310"/>
      <c r="BH83" s="310"/>
      <c r="BI83" s="310"/>
      <c r="BJ83" s="312"/>
      <c r="BK83" s="311"/>
      <c r="BL83" s="162">
        <f>COUNTIF($V$15:$V$20,1)+COUNTIF($V$54:$V$73,1)</f>
        <v>0</v>
      </c>
      <c r="BM83" s="162">
        <f>COUNTIF($V$15:$V$20,2)+COUNTIF($V$54:$V$73,2)</f>
        <v>0</v>
      </c>
      <c r="BN83" s="162">
        <f>COUNTIF($V$15:$V$20,3)+COUNTIF($V$54:$V$73,3)</f>
        <v>0</v>
      </c>
      <c r="BO83" s="162">
        <f>COUNTIF($V$15:$V$20,4)+COUNTIF($V$54:$V$73,4)</f>
        <v>0</v>
      </c>
      <c r="BP83" s="162">
        <f>COUNTIF($V$15:$V$20,5)+COUNTIF($V$54:$V$73,5)</f>
        <v>0</v>
      </c>
      <c r="BQ83" s="162">
        <f>COUNTIF($V$15:$V$20,6)+COUNTIF($V$54:$V$73,6)</f>
        <v>0</v>
      </c>
      <c r="BR83" s="162">
        <f>COUNTIF($V$15:$V$20,7)+COUNTIF($V$54:$V$73,7)</f>
        <v>0</v>
      </c>
      <c r="BS83" s="162">
        <f>COUNTIF($V$15:$V$20,8)+COUNTIF($V$54:$V$73,8)</f>
        <v>0</v>
      </c>
      <c r="BT83" s="404"/>
      <c r="BU83" s="411"/>
      <c r="BV83" s="411"/>
      <c r="BW83" s="404"/>
      <c r="BX83" s="404"/>
      <c r="BY83" s="404"/>
      <c r="BZ83" s="404"/>
      <c r="CA83" s="404"/>
      <c r="CB83" s="404"/>
      <c r="CC83" s="404"/>
      <c r="CD83" s="404"/>
      <c r="CE83" s="412"/>
      <c r="CF83" s="413"/>
      <c r="CG83" s="404"/>
      <c r="CH83" s="404"/>
      <c r="CI83" s="404"/>
      <c r="CJ83" s="404"/>
      <c r="CK83" s="404"/>
      <c r="CL83" s="404"/>
      <c r="CM83" s="404"/>
      <c r="CN83" s="404"/>
      <c r="CO83" s="404"/>
      <c r="CP83" s="404"/>
      <c r="CQ83" s="404"/>
      <c r="CR83" s="404"/>
      <c r="CS83" s="404"/>
      <c r="CT83" s="404"/>
      <c r="CU83" s="411"/>
      <c r="CV83" s="411"/>
      <c r="CW83" s="411"/>
      <c r="CX83" s="411"/>
      <c r="CY83" s="411"/>
      <c r="CZ83" s="411"/>
      <c r="DA83" s="411"/>
      <c r="DB83" s="411"/>
      <c r="DC83" s="404"/>
      <c r="DD83" s="408"/>
      <c r="DE83" s="408"/>
      <c r="DF83" s="408"/>
      <c r="DG83" s="408"/>
      <c r="DH83" s="408"/>
      <c r="DI83" s="408"/>
      <c r="DJ83" s="408"/>
      <c r="DK83" s="408"/>
      <c r="DL83" s="404"/>
      <c r="DM83" s="404"/>
      <c r="DN83" s="404"/>
      <c r="DO83" s="404"/>
      <c r="DP83" s="404"/>
      <c r="DQ83" s="404"/>
      <c r="DR83" s="404"/>
      <c r="DS83" s="404"/>
      <c r="DT83" s="404"/>
      <c r="DU83" s="404"/>
      <c r="DV83" s="404"/>
      <c r="DW83" s="404"/>
      <c r="DX83" s="404"/>
      <c r="DY83" s="404"/>
      <c r="DZ83" s="404"/>
      <c r="EA83" s="404"/>
      <c r="EB83" s="404"/>
      <c r="EC83" s="404"/>
      <c r="ED83" s="404"/>
      <c r="EE83" s="404"/>
      <c r="EF83" s="404"/>
      <c r="EG83" s="404"/>
      <c r="EH83" s="404"/>
      <c r="EI83" s="404"/>
      <c r="EJ83" s="404"/>
      <c r="EK83" s="404"/>
      <c r="EL83" s="404"/>
      <c r="EM83" s="404"/>
      <c r="EN83" s="404"/>
      <c r="EO83" s="404"/>
      <c r="EP83" s="404"/>
      <c r="EQ83" s="404"/>
      <c r="ER83" s="404"/>
      <c r="ES83" s="404"/>
      <c r="ET83" s="404"/>
      <c r="EU83" s="311"/>
      <c r="EV83" s="311"/>
      <c r="EW83" s="311"/>
      <c r="EX83" s="311"/>
      <c r="EY83" s="311"/>
      <c r="EZ83" s="311"/>
      <c r="FA83" s="311"/>
      <c r="FB83" s="311"/>
      <c r="FC83" s="311"/>
      <c r="FD83" s="311"/>
      <c r="FE83" s="311"/>
      <c r="FF83" s="311"/>
      <c r="FG83" s="311"/>
      <c r="FH83" s="311"/>
      <c r="FI83" s="311"/>
      <c r="FJ83" s="311"/>
      <c r="FK83" s="311"/>
      <c r="FL83" s="311"/>
      <c r="FM83" s="311"/>
      <c r="FN83" s="311"/>
      <c r="FO83" s="311"/>
      <c r="FP83" s="311"/>
      <c r="FQ83" s="311"/>
      <c r="FR83" s="311"/>
      <c r="FS83" s="311"/>
      <c r="FT83" s="311"/>
      <c r="FU83" s="311"/>
      <c r="FV83" s="311"/>
      <c r="FW83" s="311"/>
      <c r="FX83" s="311"/>
      <c r="FY83" s="311"/>
      <c r="FZ83" s="311"/>
      <c r="GA83" s="311"/>
      <c r="GB83" s="311"/>
      <c r="GC83" s="311"/>
      <c r="GD83" s="311"/>
      <c r="GE83" s="311"/>
      <c r="GF83" s="311"/>
      <c r="GG83" s="311"/>
      <c r="GH83" s="311"/>
      <c r="GI83" s="311"/>
      <c r="GJ83" s="311"/>
      <c r="GK83" s="311"/>
      <c r="GL83" s="311"/>
      <c r="GM83" s="311"/>
      <c r="GN83" s="311"/>
      <c r="GO83" s="311"/>
      <c r="GP83" s="311"/>
      <c r="GQ83" s="311"/>
      <c r="GR83" s="311"/>
      <c r="GS83" s="311"/>
      <c r="GT83" s="311"/>
      <c r="GU83" s="311"/>
      <c r="GV83" s="311"/>
      <c r="GW83" s="311"/>
      <c r="GX83" s="311"/>
      <c r="GY83" s="311"/>
      <c r="GZ83" s="311"/>
      <c r="HA83" s="311"/>
      <c r="HB83" s="311"/>
      <c r="HC83" s="311"/>
      <c r="HD83" s="311"/>
      <c r="HE83" s="311"/>
      <c r="HF83" s="311"/>
      <c r="HG83" s="311"/>
      <c r="HH83" s="311"/>
      <c r="HI83" s="311"/>
      <c r="HJ83" s="311"/>
      <c r="HK83" s="311"/>
      <c r="HL83" s="311"/>
      <c r="HM83" s="311"/>
      <c r="HN83" s="311"/>
      <c r="HO83" s="311"/>
      <c r="HP83" s="311"/>
      <c r="HQ83" s="311"/>
      <c r="HR83" s="311"/>
      <c r="HS83" s="311"/>
      <c r="HT83" s="311"/>
      <c r="HU83" s="311"/>
      <c r="HV83" s="311"/>
      <c r="HW83" s="311"/>
      <c r="HX83" s="311"/>
      <c r="HY83" s="311"/>
      <c r="HZ83" s="311"/>
      <c r="IA83" s="311"/>
      <c r="IB83" s="311"/>
      <c r="IC83" s="311"/>
      <c r="ID83" s="311"/>
      <c r="IE83" s="311"/>
      <c r="IF83" s="311"/>
      <c r="IG83" s="311"/>
      <c r="IH83" s="311"/>
      <c r="II83" s="311"/>
      <c r="IJ83" s="311"/>
      <c r="IK83" s="311"/>
      <c r="IL83" s="311"/>
      <c r="IM83" s="311"/>
      <c r="IN83" s="311"/>
      <c r="IO83" s="311"/>
      <c r="IP83" s="311"/>
      <c r="IQ83" s="311"/>
      <c r="IR83" s="311"/>
      <c r="IS83" s="311"/>
      <c r="IT83" s="311"/>
      <c r="IU83" s="311"/>
    </row>
    <row r="84" spans="1:255" x14ac:dyDescent="0.2">
      <c r="A84" s="123"/>
      <c r="B84" s="314" t="str">
        <f>'ПЛАН НАВЧАЛЬНОГО ПРОЦЕСУ ДЕННА'!B84</f>
        <v xml:space="preserve">Керівник проектної групи (гарант ОНП) </v>
      </c>
      <c r="C84" s="681"/>
      <c r="D84" s="681"/>
      <c r="E84" s="681"/>
      <c r="F84" s="681"/>
      <c r="G84" s="681"/>
      <c r="H84" s="681"/>
      <c r="J84" s="682">
        <f>'ПЛАН НАВЧАЛЬНОГО ПРОЦЕСУ ДЕННА'!J84:W84</f>
        <v>0</v>
      </c>
      <c r="K84" s="682"/>
      <c r="L84" s="682"/>
      <c r="M84" s="682"/>
      <c r="N84" s="682"/>
      <c r="O84" s="682"/>
      <c r="P84" s="682"/>
      <c r="Q84" s="682"/>
      <c r="R84" s="682"/>
      <c r="S84" s="682"/>
      <c r="T84" s="682"/>
      <c r="U84" s="682"/>
      <c r="V84" s="682"/>
      <c r="W84" s="682"/>
      <c r="X84" s="683"/>
      <c r="Y84" s="683"/>
      <c r="Z84" s="683"/>
      <c r="AA84" s="683"/>
      <c r="AB84" s="310"/>
      <c r="AC84" s="310"/>
      <c r="AD84" s="316" t="str">
        <f>'ПЛАН НАВЧАЛЬНОГО ПРОЦЕСУ ДЕННА'!AD84</f>
        <v>Кафедра</v>
      </c>
      <c r="AE84" s="315"/>
      <c r="AF84" s="686">
        <f>'ПЛАН НАВЧАЛЬНОГО ПРОЦЕСУ ДЕННА'!AF84:AP84</f>
        <v>0</v>
      </c>
      <c r="AG84" s="687"/>
      <c r="AH84" s="687"/>
      <c r="AI84" s="687"/>
      <c r="AJ84" s="687"/>
      <c r="AK84" s="687"/>
      <c r="AL84" s="687"/>
      <c r="AM84" s="687"/>
      <c r="AN84" s="687"/>
      <c r="AO84" s="687"/>
      <c r="AP84" s="687"/>
      <c r="AQ84" s="688"/>
      <c r="AR84" s="688"/>
      <c r="AS84" s="688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0"/>
      <c r="BH84" s="310"/>
      <c r="BI84" s="310"/>
      <c r="BJ84" s="317"/>
      <c r="BK84" s="123"/>
      <c r="BL84" s="162">
        <f>COUNTIF($W$15:$W$20,1)+COUNTIF($W$54:$W$73,1)</f>
        <v>0</v>
      </c>
      <c r="BM84" s="162">
        <f>COUNTIF($W$15:$W$20,2)+COUNTIF($W$54:$W$73,2)</f>
        <v>0</v>
      </c>
      <c r="BN84" s="162">
        <f>COUNTIF($W$15:$W$20,3)+COUNTIF($W$54:$W$73,3)</f>
        <v>0</v>
      </c>
      <c r="BO84" s="162">
        <f>COUNTIF($W$15:$W$20,4)+COUNTIF($W$54:$W$73,4)</f>
        <v>0</v>
      </c>
      <c r="BP84" s="162">
        <f>COUNTIF($W$15:$W$20,5)+COUNTIF($W$54:$W$73,5)</f>
        <v>0</v>
      </c>
      <c r="BQ84" s="162">
        <f>COUNTIF($W$15:$W$20,6)+COUNTIF($W$54:$W$73,6)</f>
        <v>0</v>
      </c>
      <c r="BR84" s="162">
        <f>COUNTIF($W$15:$W$20,7)+COUNTIF($W$54:$W$73,7)</f>
        <v>0</v>
      </c>
      <c r="BS84" s="162">
        <f>COUNTIF($W$15:$W$20,8)+COUNTIF($W$54:$W$73,8)</f>
        <v>0</v>
      </c>
      <c r="BT84" s="420"/>
      <c r="BU84" s="420"/>
      <c r="BV84" s="420"/>
      <c r="BW84" s="448"/>
      <c r="BX84" s="448"/>
      <c r="BY84" s="448"/>
      <c r="BZ84" s="448"/>
      <c r="CA84" s="448"/>
      <c r="CB84" s="448"/>
      <c r="CC84" s="448"/>
      <c r="CD84" s="448"/>
      <c r="CE84" s="421"/>
      <c r="CF84" s="422"/>
      <c r="CG84" s="405"/>
      <c r="CH84" s="448"/>
      <c r="CI84" s="448"/>
      <c r="CJ84" s="448"/>
      <c r="CK84" s="448"/>
      <c r="CL84" s="448"/>
      <c r="CM84" s="448"/>
      <c r="CN84" s="448"/>
      <c r="CO84" s="448"/>
      <c r="CP84" s="448"/>
      <c r="CQ84" s="448"/>
      <c r="CR84" s="448"/>
      <c r="CS84" s="448"/>
      <c r="CT84" s="448"/>
      <c r="CU84" s="405"/>
      <c r="CV84" s="405"/>
      <c r="CW84" s="405"/>
      <c r="CX84" s="405"/>
      <c r="CY84" s="405"/>
      <c r="CZ84" s="405"/>
      <c r="DA84" s="405"/>
      <c r="DB84" s="405"/>
      <c r="DC84" s="448"/>
      <c r="DD84" s="448"/>
      <c r="DE84" s="448"/>
      <c r="DF84" s="448"/>
      <c r="DG84" s="448"/>
      <c r="DH84" s="448"/>
      <c r="DI84" s="448"/>
      <c r="DJ84" s="448"/>
      <c r="DK84" s="448"/>
      <c r="DL84" s="448"/>
      <c r="DM84" s="448"/>
      <c r="DN84" s="448"/>
      <c r="DO84" s="448"/>
      <c r="DP84" s="448"/>
      <c r="DQ84" s="448"/>
      <c r="DR84" s="448"/>
      <c r="DS84" s="448"/>
      <c r="DT84" s="448"/>
      <c r="DU84" s="448"/>
      <c r="DV84" s="448"/>
      <c r="DW84" s="448"/>
      <c r="DX84" s="448"/>
      <c r="DY84" s="448"/>
      <c r="DZ84" s="448"/>
      <c r="EA84" s="448"/>
      <c r="EB84" s="448"/>
      <c r="EC84" s="448"/>
      <c r="ED84" s="448"/>
      <c r="EE84" s="448"/>
      <c r="EF84" s="448"/>
      <c r="EG84" s="448"/>
      <c r="EH84" s="448"/>
      <c r="EI84" s="448"/>
      <c r="EJ84" s="448"/>
      <c r="EK84" s="448"/>
      <c r="EL84" s="448"/>
      <c r="EM84" s="448"/>
      <c r="EN84" s="448"/>
      <c r="EO84" s="448"/>
      <c r="EP84" s="448"/>
      <c r="EQ84" s="448"/>
      <c r="ER84" s="448"/>
      <c r="ES84" s="448"/>
      <c r="ET84" s="448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  <c r="FW84" s="123"/>
      <c r="FX84" s="123"/>
      <c r="FY84" s="123"/>
      <c r="FZ84" s="123"/>
      <c r="GA84" s="123"/>
      <c r="GB84" s="123"/>
      <c r="GC84" s="123"/>
      <c r="GD84" s="123"/>
      <c r="GE84" s="123"/>
      <c r="GF84" s="123"/>
      <c r="GG84" s="123"/>
      <c r="GH84" s="123"/>
      <c r="GI84" s="123"/>
      <c r="GJ84" s="123"/>
      <c r="GK84" s="123"/>
      <c r="GL84" s="123"/>
      <c r="GM84" s="123"/>
      <c r="GN84" s="123"/>
      <c r="GO84" s="123"/>
      <c r="GP84" s="123"/>
      <c r="GQ84" s="123"/>
      <c r="GR84" s="123"/>
      <c r="GS84" s="123"/>
      <c r="GT84" s="123"/>
      <c r="GU84" s="123"/>
      <c r="GV84" s="123"/>
      <c r="GW84" s="123"/>
      <c r="GX84" s="123"/>
      <c r="GY84" s="123"/>
      <c r="GZ84" s="123"/>
      <c r="HA84" s="123"/>
      <c r="HB84" s="123"/>
      <c r="HC84" s="123"/>
      <c r="HD84" s="123"/>
      <c r="HE84" s="123"/>
      <c r="HF84" s="123"/>
      <c r="HG84" s="123"/>
      <c r="HH84" s="123"/>
      <c r="HI84" s="123"/>
      <c r="HJ84" s="123"/>
      <c r="HK84" s="123"/>
      <c r="HL84" s="123"/>
      <c r="HM84" s="123"/>
      <c r="HN84" s="123"/>
      <c r="HO84" s="123"/>
      <c r="HP84" s="123"/>
      <c r="HQ84" s="123"/>
      <c r="HR84" s="123"/>
      <c r="HS84" s="123"/>
      <c r="HT84" s="123"/>
      <c r="HU84" s="123"/>
      <c r="HV84" s="123"/>
      <c r="HW84" s="123"/>
      <c r="HX84" s="123"/>
      <c r="HY84" s="123"/>
      <c r="HZ84" s="123"/>
      <c r="IA84" s="123"/>
      <c r="IB84" s="123"/>
      <c r="IC84" s="123"/>
      <c r="ID84" s="123"/>
      <c r="IE84" s="123"/>
      <c r="IF84" s="123"/>
      <c r="IG84" s="123"/>
      <c r="IH84" s="123"/>
      <c r="II84" s="123"/>
      <c r="IJ84" s="123"/>
      <c r="IK84" s="123"/>
      <c r="IL84" s="123"/>
      <c r="IM84" s="123"/>
      <c r="IN84" s="123"/>
      <c r="IO84" s="123"/>
      <c r="IP84" s="123"/>
      <c r="IQ84" s="123"/>
      <c r="IR84" s="123"/>
      <c r="IS84" s="123"/>
      <c r="IT84" s="123"/>
      <c r="IU84" s="123"/>
    </row>
    <row r="85" spans="1:255" s="320" customFormat="1" ht="15.75" x14ac:dyDescent="0.25">
      <c r="A85" s="318"/>
      <c r="B85" s="319"/>
      <c r="C85" s="684" t="str">
        <f>'ПЛАН НАВЧАЛЬНОГО ПРОЦЕСУ ДЕННА'!C85:H85</f>
        <v>(підпис)</v>
      </c>
      <c r="D85" s="684"/>
      <c r="E85" s="684"/>
      <c r="F85" s="684"/>
      <c r="G85" s="684"/>
      <c r="H85" s="685"/>
      <c r="J85" s="640" t="str">
        <f>'ПЛАН НАВЧАЛЬНОГО ПРОЦЕСУ ДЕННА'!J85:AA85</f>
        <v>(вчений ступінь, вчене звання, прізвище та ініціали)</v>
      </c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85"/>
      <c r="Y85" s="685"/>
      <c r="Z85" s="685"/>
      <c r="AA85" s="685"/>
      <c r="AL85" s="148"/>
      <c r="AM85" s="148"/>
      <c r="AN85" s="321"/>
      <c r="AO85" s="321"/>
      <c r="AP85" s="321"/>
      <c r="AQ85" s="321"/>
      <c r="AR85" s="321"/>
      <c r="AS85" s="321"/>
      <c r="AT85" s="321"/>
      <c r="AU85" s="321"/>
      <c r="AV85" s="321"/>
      <c r="AW85" s="321"/>
      <c r="AX85" s="321"/>
      <c r="AY85" s="321"/>
      <c r="AZ85" s="321"/>
      <c r="BA85" s="321"/>
      <c r="BB85" s="321"/>
      <c r="BC85" s="321"/>
      <c r="BD85" s="321"/>
      <c r="BE85" s="321"/>
      <c r="BF85" s="321"/>
      <c r="BG85" s="321"/>
      <c r="BH85" s="321"/>
      <c r="BI85" s="321"/>
      <c r="BJ85" s="71"/>
      <c r="BK85" s="23" t="s">
        <v>27</v>
      </c>
      <c r="BL85" s="428">
        <f t="shared" ref="BL85:BS85" ca="1" si="275">SUM(BL80:BL84)+BW$85</f>
        <v>0</v>
      </c>
      <c r="BM85" s="428">
        <f t="shared" ca="1" si="275"/>
        <v>0</v>
      </c>
      <c r="BN85" s="428">
        <f t="shared" ca="1" si="275"/>
        <v>0</v>
      </c>
      <c r="BO85" s="428">
        <f t="shared" ca="1" si="275"/>
        <v>0</v>
      </c>
      <c r="BP85" s="428">
        <f t="shared" ca="1" si="275"/>
        <v>0</v>
      </c>
      <c r="BQ85" s="428">
        <f t="shared" ca="1" si="275"/>
        <v>0</v>
      </c>
      <c r="BR85" s="428">
        <f t="shared" ca="1" si="275"/>
        <v>0</v>
      </c>
      <c r="BS85" s="428">
        <f t="shared" ca="1" si="275"/>
        <v>0</v>
      </c>
      <c r="BT85" s="420"/>
      <c r="BU85" s="405"/>
      <c r="BV85" s="405"/>
      <c r="BW85" s="429">
        <f t="shared" ref="BW85:CD85" ca="1" si="276">INDIRECT(ADDRESS(287+9*($BK$78-1),COLUMN(BW85),1,1))</f>
        <v>0</v>
      </c>
      <c r="BX85" s="429">
        <f t="shared" ca="1" si="276"/>
        <v>0</v>
      </c>
      <c r="BY85" s="429">
        <f t="shared" ca="1" si="276"/>
        <v>0</v>
      </c>
      <c r="BZ85" s="429">
        <f t="shared" ca="1" si="276"/>
        <v>0</v>
      </c>
      <c r="CA85" s="429">
        <f t="shared" ca="1" si="276"/>
        <v>0</v>
      </c>
      <c r="CB85" s="429">
        <f t="shared" ca="1" si="276"/>
        <v>0</v>
      </c>
      <c r="CC85" s="429">
        <f t="shared" ca="1" si="276"/>
        <v>0</v>
      </c>
      <c r="CD85" s="429">
        <f t="shared" ca="1" si="276"/>
        <v>0</v>
      </c>
      <c r="CE85" s="406"/>
      <c r="CF85" s="407"/>
      <c r="CG85" s="405"/>
      <c r="CH85" s="404"/>
      <c r="CI85" s="404"/>
      <c r="CJ85" s="404"/>
      <c r="CK85" s="404"/>
      <c r="CL85" s="404"/>
      <c r="CM85" s="404"/>
      <c r="CN85" s="404"/>
      <c r="CO85" s="404"/>
      <c r="CP85" s="404"/>
      <c r="CQ85" s="404"/>
      <c r="CR85" s="404"/>
      <c r="CS85" s="404"/>
      <c r="CT85" s="404"/>
      <c r="CU85" s="424"/>
      <c r="CV85" s="424"/>
      <c r="CW85" s="424"/>
      <c r="CX85" s="424"/>
      <c r="CY85" s="424"/>
      <c r="CZ85" s="424"/>
      <c r="DA85" s="424"/>
      <c r="DB85" s="424"/>
      <c r="DC85" s="404"/>
      <c r="DD85" s="404"/>
      <c r="DE85" s="404"/>
      <c r="DF85" s="404"/>
      <c r="DG85" s="404"/>
      <c r="DH85" s="404"/>
      <c r="DI85" s="404"/>
      <c r="DJ85" s="404"/>
      <c r="DK85" s="404"/>
      <c r="DL85" s="404"/>
      <c r="DM85" s="404"/>
      <c r="DN85" s="404"/>
      <c r="DO85" s="404"/>
      <c r="DP85" s="404"/>
      <c r="DQ85" s="404"/>
      <c r="DR85" s="404"/>
      <c r="DS85" s="404"/>
      <c r="DT85" s="404"/>
      <c r="DU85" s="424"/>
      <c r="DV85" s="424"/>
      <c r="DW85" s="424"/>
      <c r="DX85" s="424"/>
      <c r="DY85" s="424"/>
      <c r="DZ85" s="424"/>
      <c r="EA85" s="424"/>
      <c r="EB85" s="424"/>
      <c r="EC85" s="424"/>
      <c r="ED85" s="424"/>
      <c r="EE85" s="424"/>
      <c r="EF85" s="424"/>
      <c r="EG85" s="424"/>
      <c r="EH85" s="424"/>
      <c r="EI85" s="424"/>
      <c r="EJ85" s="424"/>
      <c r="EK85" s="424"/>
      <c r="EL85" s="424"/>
      <c r="EM85" s="424"/>
      <c r="EN85" s="424"/>
      <c r="EO85" s="424"/>
      <c r="EP85" s="424"/>
      <c r="EQ85" s="424"/>
      <c r="ER85" s="424"/>
      <c r="ES85" s="424"/>
      <c r="ET85" s="424"/>
    </row>
    <row r="86" spans="1:255" s="19" customFormat="1" x14ac:dyDescent="0.2">
      <c r="B86" s="314" t="str">
        <f>'ПЛАН НАВЧАЛЬНОГО ПРОЦЕСУ ДЕННА'!B86</f>
        <v xml:space="preserve">Завідувач кафедри </v>
      </c>
      <c r="C86" s="680"/>
      <c r="D86" s="681"/>
      <c r="E86" s="681"/>
      <c r="F86" s="681"/>
      <c r="G86" s="681"/>
      <c r="H86" s="681"/>
      <c r="I86" s="313"/>
      <c r="J86" s="682">
        <f>'ПЛАН НАВЧАЛЬНОГО ПРОЦЕСУ ДЕННА'!J86:W86</f>
        <v>0</v>
      </c>
      <c r="K86" s="682"/>
      <c r="L86" s="682"/>
      <c r="M86" s="682"/>
      <c r="N86" s="682"/>
      <c r="O86" s="682"/>
      <c r="P86" s="682"/>
      <c r="Q86" s="682"/>
      <c r="R86" s="682"/>
      <c r="S86" s="682"/>
      <c r="T86" s="682"/>
      <c r="U86" s="682"/>
      <c r="V86" s="682"/>
      <c r="W86" s="682"/>
      <c r="X86" s="683"/>
      <c r="Y86" s="683"/>
      <c r="Z86" s="683"/>
      <c r="AA86" s="683"/>
      <c r="AD86" s="314" t="str">
        <f>'ПЛАН НАВЧАЛЬНОГО ПРОЦЕСУ ДЕННА'!AD86</f>
        <v>Декан факультету інженерії  _____________   Кудрявцев С.О,</v>
      </c>
      <c r="AL86" s="322"/>
      <c r="AM86" s="322"/>
      <c r="AN86" s="323"/>
      <c r="AO86" s="310"/>
      <c r="AP86" s="323"/>
      <c r="AQ86" s="323"/>
      <c r="AR86" s="323"/>
      <c r="AS86" s="310"/>
      <c r="AT86" s="323"/>
      <c r="AU86" s="323"/>
      <c r="AV86" s="323"/>
      <c r="AW86" s="310"/>
      <c r="AX86" s="323"/>
      <c r="AY86" s="323"/>
      <c r="AZ86" s="323"/>
      <c r="BA86" s="310"/>
      <c r="BB86" s="323"/>
      <c r="BC86" s="323"/>
      <c r="BD86" s="323"/>
      <c r="BE86" s="310"/>
      <c r="BF86" s="323"/>
      <c r="BG86" s="323"/>
      <c r="BH86" s="323"/>
      <c r="BI86" s="310"/>
      <c r="BJ86" s="51"/>
      <c r="BK86" s="123"/>
      <c r="BL86" s="448"/>
      <c r="BM86" s="448"/>
      <c r="BN86" s="448"/>
      <c r="BO86" s="448"/>
      <c r="BP86" s="448"/>
      <c r="BQ86" s="448"/>
      <c r="BR86" s="448"/>
      <c r="BS86" s="448"/>
      <c r="BT86" s="420"/>
      <c r="BU86" s="405"/>
      <c r="BV86" s="405"/>
      <c r="BW86" s="448"/>
      <c r="BX86" s="448"/>
      <c r="BY86" s="448"/>
      <c r="BZ86" s="448"/>
      <c r="CA86" s="448"/>
      <c r="CB86" s="448"/>
      <c r="CC86" s="448"/>
      <c r="CD86" s="448"/>
      <c r="CE86" s="406"/>
      <c r="CF86" s="407"/>
      <c r="CG86" s="405"/>
      <c r="CH86" s="448"/>
      <c r="CI86" s="448"/>
      <c r="CJ86" s="448"/>
      <c r="CK86" s="448"/>
      <c r="CL86" s="448"/>
      <c r="CM86" s="448"/>
      <c r="CN86" s="448"/>
      <c r="CO86" s="448"/>
      <c r="CP86" s="448"/>
      <c r="CQ86" s="448"/>
      <c r="CR86" s="448"/>
      <c r="CS86" s="448"/>
      <c r="CT86" s="448"/>
      <c r="CU86" s="405"/>
      <c r="CV86" s="405"/>
      <c r="CW86" s="405"/>
      <c r="CX86" s="405"/>
      <c r="CY86" s="405"/>
      <c r="CZ86" s="405"/>
      <c r="DA86" s="405"/>
      <c r="DB86" s="405"/>
      <c r="DC86" s="448"/>
      <c r="DD86" s="405"/>
      <c r="DE86" s="405"/>
      <c r="DF86" s="405"/>
      <c r="DG86" s="405"/>
      <c r="DH86" s="405"/>
      <c r="DI86" s="405"/>
      <c r="DJ86" s="405"/>
      <c r="DK86" s="405"/>
      <c r="DL86" s="448"/>
      <c r="DM86" s="448"/>
      <c r="DN86" s="448"/>
      <c r="DO86" s="448"/>
      <c r="DP86" s="448"/>
      <c r="DQ86" s="448"/>
      <c r="DR86" s="448"/>
      <c r="DS86" s="448"/>
      <c r="DT86" s="448"/>
      <c r="DU86" s="405"/>
      <c r="DV86" s="405"/>
      <c r="DW86" s="405"/>
      <c r="DX86" s="405"/>
      <c r="DY86" s="405"/>
      <c r="DZ86" s="405"/>
      <c r="EA86" s="405"/>
      <c r="EB86" s="405"/>
      <c r="EC86" s="405"/>
      <c r="ED86" s="405"/>
      <c r="EE86" s="405"/>
      <c r="EF86" s="405"/>
      <c r="EG86" s="405"/>
      <c r="EH86" s="405"/>
      <c r="EI86" s="405"/>
      <c r="EJ86" s="405"/>
      <c r="EK86" s="405"/>
      <c r="EL86" s="405"/>
      <c r="EM86" s="405"/>
      <c r="EN86" s="405"/>
      <c r="EO86" s="405"/>
      <c r="EP86" s="405"/>
      <c r="EQ86" s="405"/>
      <c r="ER86" s="405"/>
      <c r="ES86" s="405"/>
      <c r="ET86" s="405"/>
    </row>
    <row r="87" spans="1:255" x14ac:dyDescent="0.2">
      <c r="C87" s="684" t="str">
        <f>'ПЛАН НАВЧАЛЬНОГО ПРОЦЕСУ ДЕННА'!C87:H87</f>
        <v>(підпис)</v>
      </c>
      <c r="D87" s="684"/>
      <c r="E87" s="684"/>
      <c r="F87" s="684"/>
      <c r="G87" s="684"/>
      <c r="H87" s="685"/>
      <c r="J87" s="640" t="str">
        <f>'ПЛАН НАВЧАЛЬНОГО ПРОЦЕСУ ДЕННА'!J87:AA87</f>
        <v>(вчений ступінь, вчене звання, прізвище та ініціали)</v>
      </c>
      <c r="K87" s="640"/>
      <c r="L87" s="640"/>
      <c r="M87" s="640"/>
      <c r="N87" s="640"/>
      <c r="O87" s="640"/>
      <c r="P87" s="640"/>
      <c r="Q87" s="640"/>
      <c r="R87" s="640"/>
      <c r="S87" s="640"/>
      <c r="T87" s="640"/>
      <c r="U87" s="640"/>
      <c r="V87" s="640"/>
      <c r="W87" s="640"/>
      <c r="X87" s="685"/>
      <c r="Y87" s="685"/>
      <c r="Z87" s="685"/>
      <c r="AA87" s="685"/>
      <c r="AL87" s="322"/>
      <c r="AM87" s="322"/>
      <c r="AN87" s="323"/>
      <c r="AO87" s="310"/>
      <c r="AP87" s="323"/>
      <c r="AQ87" s="323"/>
      <c r="AR87" s="323"/>
      <c r="AS87" s="310"/>
      <c r="AT87" s="323"/>
      <c r="AU87" s="323"/>
      <c r="AV87" s="323"/>
      <c r="AW87" s="310"/>
      <c r="AX87" s="323"/>
      <c r="AY87" s="323"/>
      <c r="AZ87" s="323"/>
      <c r="BA87" s="310"/>
      <c r="BB87" s="323"/>
      <c r="BC87" s="323"/>
      <c r="BD87" s="323"/>
      <c r="BE87" s="310"/>
      <c r="BF87" s="323"/>
      <c r="BG87" s="323"/>
      <c r="BH87" s="323"/>
      <c r="BI87" s="310"/>
      <c r="BK87" s="123"/>
      <c r="BL87" s="404"/>
      <c r="BM87" s="404"/>
      <c r="BN87" s="404"/>
      <c r="BO87" s="404"/>
      <c r="BP87" s="404"/>
      <c r="BQ87" s="404"/>
      <c r="BR87" s="404"/>
      <c r="BS87" s="404"/>
      <c r="BT87" s="410"/>
      <c r="BU87" s="411"/>
      <c r="BV87" s="411"/>
      <c r="BW87" s="404"/>
      <c r="BX87" s="404"/>
      <c r="BY87" s="404"/>
      <c r="BZ87" s="404"/>
      <c r="CA87" s="404"/>
      <c r="CB87" s="404"/>
      <c r="CC87" s="404"/>
      <c r="CD87" s="404"/>
      <c r="CE87" s="412"/>
      <c r="CF87" s="413"/>
      <c r="CG87" s="411"/>
      <c r="CH87" s="404"/>
      <c r="CI87" s="404"/>
      <c r="CJ87" s="404"/>
      <c r="CK87" s="404"/>
      <c r="CL87" s="404"/>
      <c r="CM87" s="404"/>
      <c r="CN87" s="404"/>
      <c r="CO87" s="404"/>
      <c r="CP87" s="404"/>
      <c r="CQ87" s="404"/>
      <c r="CR87" s="404"/>
      <c r="CS87" s="404"/>
      <c r="CT87" s="404"/>
      <c r="CU87" s="411"/>
      <c r="CV87" s="411"/>
      <c r="CW87" s="411"/>
      <c r="CX87" s="411"/>
      <c r="CY87" s="411"/>
      <c r="CZ87" s="411"/>
      <c r="DA87" s="411"/>
      <c r="DB87" s="411"/>
      <c r="DC87" s="404"/>
      <c r="DD87" s="436"/>
      <c r="DE87" s="436"/>
      <c r="DF87" s="436"/>
      <c r="DG87" s="436"/>
      <c r="DH87" s="436"/>
      <c r="DI87" s="436"/>
      <c r="DJ87" s="436"/>
      <c r="DK87" s="436"/>
      <c r="DL87" s="404"/>
      <c r="DM87" s="404"/>
      <c r="DN87" s="404"/>
      <c r="DO87" s="404"/>
      <c r="DP87" s="404"/>
      <c r="DQ87" s="404"/>
      <c r="DR87" s="404"/>
      <c r="DS87" s="404"/>
      <c r="DT87" s="404"/>
      <c r="DU87" s="411"/>
      <c r="DV87" s="411"/>
      <c r="DW87" s="411"/>
      <c r="DX87" s="411"/>
      <c r="DY87" s="411"/>
      <c r="DZ87" s="411"/>
      <c r="EA87" s="411"/>
      <c r="EB87" s="411"/>
      <c r="EC87" s="411"/>
      <c r="ED87" s="411"/>
      <c r="EE87" s="411"/>
      <c r="EF87" s="411"/>
      <c r="EG87" s="411"/>
      <c r="EH87" s="411"/>
      <c r="EI87" s="411"/>
      <c r="EJ87" s="411"/>
      <c r="EK87" s="411"/>
      <c r="EL87" s="411"/>
      <c r="EM87" s="411"/>
      <c r="EN87" s="411"/>
      <c r="EO87" s="411"/>
      <c r="EP87" s="411"/>
      <c r="EQ87" s="411"/>
      <c r="ER87" s="411"/>
      <c r="ES87" s="411"/>
      <c r="ET87" s="411"/>
    </row>
    <row r="88" spans="1:255" s="405" customFormat="1" ht="13.5" customHeight="1" x14ac:dyDescent="0.2">
      <c r="A88" s="456"/>
      <c r="B88" s="234" t="str">
        <f>'ПЛАН НАВЧАЛЬНОГО ПРОЦЕСУ ДЕННА'!B88</f>
        <v>Директор центру організаційно-методичного забезпечення освітнього процесу</v>
      </c>
      <c r="C88" s="444"/>
      <c r="D88" s="416"/>
      <c r="E88" s="416"/>
      <c r="F88" s="416"/>
      <c r="G88" s="416"/>
      <c r="H88" s="416"/>
      <c r="I88" s="457"/>
      <c r="J88" s="434"/>
      <c r="K88" s="434"/>
      <c r="L88" s="434"/>
      <c r="M88" s="434"/>
      <c r="N88" s="458"/>
      <c r="O88" s="508"/>
      <c r="P88" s="508"/>
      <c r="Q88" s="508"/>
      <c r="R88" s="508"/>
      <c r="S88" s="508"/>
      <c r="T88" s="508"/>
      <c r="U88" s="508"/>
      <c r="W88" s="252" t="str">
        <f>'ПЛАН НАВЧАЛЬНОГО ПРОЦЕСУ ДЕННА'!W88</f>
        <v>Боровік П.В.</v>
      </c>
      <c r="X88" s="457"/>
      <c r="Y88" s="457"/>
      <c r="Z88" s="457"/>
      <c r="AA88" s="452"/>
      <c r="AB88" s="452"/>
      <c r="AC88" s="452"/>
      <c r="AD88" s="452"/>
      <c r="AE88" s="452"/>
      <c r="AF88" s="452"/>
      <c r="AG88" s="452"/>
      <c r="AH88" s="452"/>
      <c r="AL88" s="452"/>
      <c r="AN88" s="452"/>
      <c r="AO88" s="451"/>
      <c r="AP88" s="451"/>
      <c r="AQ88" s="452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/>
      <c r="BE88" s="454"/>
      <c r="BF88" s="454"/>
      <c r="BG88" s="454"/>
      <c r="BH88" s="454"/>
      <c r="BI88" s="454"/>
      <c r="BJ88" s="435"/>
      <c r="BK88" s="448"/>
      <c r="BL88" s="448"/>
      <c r="BM88" s="448"/>
      <c r="BN88" s="448"/>
      <c r="BO88" s="448"/>
      <c r="BP88" s="448"/>
      <c r="BQ88" s="448"/>
      <c r="BR88" s="448"/>
      <c r="BS88" s="448"/>
      <c r="BT88" s="420"/>
      <c r="BU88" s="420"/>
      <c r="BV88" s="420"/>
      <c r="BW88" s="448"/>
      <c r="BX88" s="448"/>
      <c r="BY88" s="448"/>
      <c r="BZ88" s="448"/>
      <c r="CA88" s="448"/>
      <c r="CB88" s="448"/>
      <c r="CC88" s="448"/>
      <c r="CD88" s="448"/>
      <c r="CE88" s="421"/>
      <c r="CF88" s="422"/>
      <c r="CH88" s="448"/>
      <c r="CI88" s="448"/>
      <c r="CJ88" s="448"/>
      <c r="CK88" s="448"/>
      <c r="CL88" s="448"/>
      <c r="CM88" s="448"/>
      <c r="CN88" s="448"/>
      <c r="CO88" s="448"/>
      <c r="CP88" s="448"/>
      <c r="CQ88" s="448"/>
      <c r="CR88" s="448"/>
      <c r="CS88" s="448"/>
      <c r="CT88" s="448"/>
      <c r="DC88" s="448"/>
      <c r="DD88" s="459"/>
      <c r="DE88" s="459"/>
      <c r="DF88" s="459"/>
      <c r="DG88" s="459"/>
      <c r="DH88" s="459"/>
      <c r="DI88" s="459"/>
      <c r="DJ88" s="459"/>
      <c r="DK88" s="459"/>
      <c r="DL88" s="448"/>
      <c r="DM88" s="448"/>
      <c r="DN88" s="448"/>
      <c r="DO88" s="448"/>
      <c r="DP88" s="448"/>
      <c r="DQ88" s="448"/>
      <c r="DR88" s="448"/>
      <c r="DS88" s="448"/>
      <c r="DT88" s="448"/>
    </row>
    <row r="89" spans="1:255" s="437" customFormat="1" ht="13.5" customHeight="1" x14ac:dyDescent="0.2">
      <c r="A89" s="155"/>
      <c r="B89" s="423"/>
      <c r="C89" s="444"/>
      <c r="D89" s="416"/>
      <c r="E89" s="416"/>
      <c r="F89" s="416"/>
      <c r="G89" s="416"/>
      <c r="H89" s="416"/>
      <c r="I89" s="434"/>
      <c r="J89" s="434"/>
      <c r="K89" s="434"/>
      <c r="L89" s="434"/>
      <c r="M89" s="434"/>
      <c r="N89" s="506"/>
      <c r="O89" s="507"/>
      <c r="P89" s="507"/>
      <c r="Q89" s="509" t="s">
        <v>201</v>
      </c>
      <c r="R89" s="510"/>
      <c r="S89" s="510"/>
      <c r="T89" s="510"/>
      <c r="U89" s="510"/>
      <c r="AL89" s="419"/>
      <c r="AM89" s="419"/>
      <c r="AN89" s="419"/>
      <c r="AO89" s="419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438"/>
      <c r="BK89" s="439"/>
      <c r="BL89" s="439"/>
      <c r="BM89" s="439"/>
      <c r="BN89" s="439"/>
      <c r="BO89" s="439"/>
      <c r="BP89" s="439"/>
      <c r="BQ89" s="439"/>
      <c r="BR89" s="439"/>
      <c r="BS89" s="439"/>
      <c r="BT89" s="440"/>
      <c r="BU89" s="441"/>
      <c r="BV89" s="441"/>
      <c r="BW89" s="439"/>
      <c r="BX89" s="439"/>
      <c r="BY89" s="439"/>
      <c r="BZ89" s="439"/>
      <c r="CA89" s="439"/>
      <c r="CB89" s="439"/>
      <c r="CC89" s="439"/>
      <c r="CD89" s="439"/>
      <c r="CE89" s="442"/>
      <c r="CF89" s="443"/>
      <c r="CG89" s="441"/>
      <c r="CH89" s="439"/>
      <c r="CI89" s="439"/>
      <c r="CJ89" s="439"/>
      <c r="CK89" s="439"/>
      <c r="CL89" s="439"/>
      <c r="CM89" s="439"/>
      <c r="CN89" s="439"/>
      <c r="CO89" s="439"/>
      <c r="CP89" s="439"/>
      <c r="CQ89" s="439"/>
      <c r="CR89" s="439"/>
      <c r="CS89" s="439"/>
      <c r="CT89" s="439"/>
      <c r="DC89" s="439"/>
      <c r="DD89" s="414"/>
      <c r="DE89" s="414"/>
      <c r="DF89" s="414"/>
      <c r="DG89" s="414"/>
      <c r="DH89" s="414"/>
      <c r="DI89" s="414"/>
      <c r="DJ89" s="414"/>
      <c r="DK89" s="414"/>
      <c r="DL89" s="439"/>
      <c r="DM89" s="439"/>
      <c r="DN89" s="439"/>
      <c r="DO89" s="439"/>
      <c r="DP89" s="439"/>
      <c r="DQ89" s="439"/>
      <c r="DR89" s="439"/>
      <c r="DS89" s="439"/>
      <c r="DT89" s="439"/>
    </row>
    <row r="90" spans="1:255" x14ac:dyDescent="0.2">
      <c r="X90" s="328"/>
      <c r="AL90" s="315"/>
      <c r="AM90" s="315"/>
      <c r="BK90" s="123"/>
      <c r="BL90" s="404"/>
      <c r="BM90" s="404"/>
      <c r="BN90" s="404"/>
      <c r="BO90" s="404"/>
      <c r="BP90" s="404"/>
      <c r="BQ90" s="404"/>
      <c r="BR90" s="404"/>
      <c r="BS90" s="404"/>
      <c r="BT90" s="420"/>
      <c r="BU90" s="405"/>
      <c r="BV90" s="405"/>
      <c r="BW90" s="404"/>
      <c r="BX90" s="404"/>
      <c r="BY90" s="404"/>
      <c r="BZ90" s="404"/>
      <c r="CA90" s="404"/>
      <c r="CB90" s="404"/>
      <c r="CC90" s="404"/>
      <c r="CD90" s="404"/>
      <c r="CE90" s="406"/>
      <c r="CF90" s="407"/>
      <c r="CG90" s="405"/>
      <c r="CH90" s="404"/>
      <c r="CI90" s="404"/>
      <c r="CJ90" s="404"/>
      <c r="CK90" s="404"/>
      <c r="CL90" s="404"/>
      <c r="CM90" s="404"/>
      <c r="CN90" s="404"/>
      <c r="CO90" s="404"/>
      <c r="CP90" s="404"/>
      <c r="CQ90" s="404"/>
      <c r="CR90" s="404"/>
      <c r="CS90" s="404"/>
      <c r="CT90" s="404"/>
      <c r="CU90" s="411"/>
      <c r="CV90" s="411"/>
      <c r="CW90" s="411"/>
      <c r="CX90" s="411"/>
      <c r="CY90" s="411"/>
      <c r="CZ90" s="411"/>
      <c r="DA90" s="411"/>
      <c r="DB90" s="411"/>
      <c r="DC90" s="404"/>
      <c r="DD90" s="436"/>
      <c r="DE90" s="436"/>
      <c r="DF90" s="436"/>
      <c r="DG90" s="436"/>
      <c r="DH90" s="436"/>
      <c r="DI90" s="436"/>
      <c r="DJ90" s="436"/>
      <c r="DK90" s="436"/>
      <c r="DL90" s="404"/>
      <c r="DM90" s="404"/>
      <c r="DN90" s="404"/>
      <c r="DO90" s="404"/>
      <c r="DP90" s="404"/>
      <c r="DQ90" s="404"/>
      <c r="DR90" s="404"/>
      <c r="DS90" s="404"/>
      <c r="DT90" s="404"/>
      <c r="DU90" s="411"/>
      <c r="DV90" s="411"/>
      <c r="DW90" s="411"/>
      <c r="DX90" s="411"/>
      <c r="DY90" s="411"/>
      <c r="DZ90" s="411"/>
      <c r="EA90" s="411"/>
      <c r="EB90" s="411"/>
      <c r="EC90" s="411"/>
      <c r="ED90" s="411"/>
      <c r="EE90" s="411"/>
      <c r="EF90" s="411"/>
      <c r="EG90" s="411"/>
      <c r="EH90" s="411"/>
      <c r="EI90" s="411"/>
      <c r="EJ90" s="411"/>
      <c r="EK90" s="411"/>
      <c r="EL90" s="411"/>
      <c r="EM90" s="411"/>
      <c r="EN90" s="411"/>
      <c r="EO90" s="411"/>
      <c r="EP90" s="411"/>
      <c r="EQ90" s="411"/>
      <c r="ER90" s="411"/>
      <c r="ES90" s="411"/>
      <c r="ET90" s="411"/>
    </row>
    <row r="91" spans="1:255" x14ac:dyDescent="0.2">
      <c r="B91" s="329" t="str">
        <f>'ПЛАН НАВЧАЛЬНОГО ПРОЦЕСУ ДЕННА'!B91</f>
        <v>Схвалено:</v>
      </c>
      <c r="X91" s="330"/>
      <c r="Y91" s="330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315"/>
      <c r="BL91" s="420"/>
      <c r="BM91" s="420"/>
      <c r="BN91" s="420"/>
      <c r="BO91" s="420"/>
      <c r="BP91" s="420"/>
      <c r="BQ91" s="420"/>
      <c r="BR91" s="420"/>
      <c r="BS91" s="420"/>
      <c r="BT91" s="420"/>
      <c r="BU91" s="420"/>
      <c r="BV91" s="420"/>
      <c r="BW91" s="448"/>
      <c r="BX91" s="448"/>
      <c r="BY91" s="448"/>
      <c r="BZ91" s="448"/>
      <c r="CA91" s="448"/>
      <c r="CB91" s="448"/>
      <c r="CC91" s="448"/>
      <c r="CD91" s="448"/>
      <c r="CE91" s="421"/>
      <c r="CF91" s="422"/>
      <c r="CG91" s="405"/>
      <c r="CH91" s="448"/>
      <c r="CI91" s="448"/>
      <c r="CJ91" s="448"/>
      <c r="CK91" s="448"/>
      <c r="CL91" s="448"/>
      <c r="CM91" s="448"/>
      <c r="CN91" s="448"/>
      <c r="CO91" s="448"/>
      <c r="CP91" s="448"/>
      <c r="CQ91" s="448"/>
      <c r="CR91" s="448"/>
      <c r="CS91" s="448"/>
      <c r="CT91" s="405"/>
      <c r="CU91" s="405"/>
      <c r="CV91" s="405"/>
      <c r="CW91" s="405"/>
      <c r="CX91" s="405"/>
      <c r="CY91" s="405"/>
      <c r="CZ91" s="405"/>
      <c r="DA91" s="405"/>
      <c r="DB91" s="405"/>
      <c r="DC91" s="405"/>
      <c r="DD91" s="459"/>
      <c r="DE91" s="459"/>
      <c r="DF91" s="459"/>
      <c r="DG91" s="459"/>
      <c r="DH91" s="459"/>
      <c r="DI91" s="459"/>
      <c r="DJ91" s="459"/>
      <c r="DK91" s="459"/>
      <c r="DL91" s="405"/>
      <c r="DM91" s="405"/>
      <c r="DN91" s="405"/>
      <c r="DO91" s="405"/>
      <c r="DP91" s="405"/>
      <c r="DQ91" s="405"/>
      <c r="DR91" s="405"/>
      <c r="DS91" s="405"/>
      <c r="DT91" s="405"/>
      <c r="DU91" s="405"/>
      <c r="DV91" s="405"/>
      <c r="DW91" s="405"/>
      <c r="DX91" s="405"/>
      <c r="DY91" s="405"/>
      <c r="DZ91" s="405"/>
      <c r="EA91" s="405"/>
      <c r="EB91" s="405"/>
      <c r="EC91" s="405"/>
      <c r="ED91" s="405"/>
      <c r="EE91" s="405"/>
      <c r="EF91" s="405"/>
      <c r="EG91" s="405"/>
      <c r="EH91" s="405"/>
      <c r="EI91" s="405"/>
      <c r="EJ91" s="405"/>
      <c r="EK91" s="405"/>
      <c r="EL91" s="405"/>
      <c r="EM91" s="405"/>
      <c r="EN91" s="405"/>
      <c r="EO91" s="405"/>
      <c r="EP91" s="405"/>
      <c r="EQ91" s="405"/>
      <c r="ER91" s="405"/>
      <c r="ES91" s="405"/>
      <c r="ET91" s="405"/>
    </row>
    <row r="92" spans="1:255" x14ac:dyDescent="0.2">
      <c r="B92" s="329" t="str">
        <f>'ПЛАН НАВЧАЛЬНОГО ПРОЦЕСУ ДЕННА'!B92</f>
        <v>Вченою радою Східноукраїнського національного університету імені Володимира Даля, протокол № _____ від "___"_______2020р.</v>
      </c>
      <c r="C92" s="309"/>
      <c r="D92" s="309"/>
      <c r="E92" s="309"/>
      <c r="F92" s="309"/>
      <c r="G92" s="309"/>
      <c r="H92" s="309"/>
      <c r="X92" s="315"/>
      <c r="Y92" s="315"/>
      <c r="AA92" s="315"/>
      <c r="AB92" s="315"/>
      <c r="AC92" s="329" t="str">
        <f>'ПЛАН НАВЧАЛЬНОГО ПРОЦЕСУ ДЕННА'!AC92</f>
        <v>Голова Вченої ради_______________ проф. Поркуян О.В.</v>
      </c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BL92" s="420"/>
      <c r="BM92" s="420"/>
      <c r="BN92" s="420"/>
      <c r="BO92" s="420"/>
      <c r="BP92" s="420"/>
      <c r="BQ92" s="420"/>
      <c r="BR92" s="420"/>
      <c r="BS92" s="420"/>
      <c r="BT92" s="447"/>
      <c r="BU92" s="459"/>
      <c r="BV92" s="459"/>
      <c r="BW92" s="448"/>
      <c r="BX92" s="448"/>
      <c r="BY92" s="448"/>
      <c r="BZ92" s="448"/>
      <c r="CA92" s="448"/>
      <c r="CB92" s="448"/>
      <c r="CC92" s="448"/>
      <c r="CD92" s="448"/>
      <c r="CE92" s="462"/>
      <c r="CF92" s="463"/>
      <c r="CG92" s="459"/>
      <c r="CH92" s="405"/>
      <c r="CI92" s="405"/>
      <c r="CJ92" s="405"/>
      <c r="CK92" s="405"/>
      <c r="CL92" s="405"/>
      <c r="CM92" s="405"/>
      <c r="CN92" s="405"/>
      <c r="CO92" s="405"/>
      <c r="CP92" s="405"/>
      <c r="CQ92" s="405"/>
      <c r="CR92" s="405"/>
      <c r="CS92" s="405"/>
      <c r="CT92" s="420"/>
      <c r="CU92" s="405"/>
      <c r="CV92" s="405"/>
      <c r="CW92" s="405"/>
      <c r="CX92" s="405"/>
      <c r="CY92" s="405"/>
      <c r="CZ92" s="405"/>
      <c r="DA92" s="405"/>
      <c r="DB92" s="405"/>
      <c r="DC92" s="459"/>
      <c r="DD92" s="459"/>
      <c r="DE92" s="459"/>
      <c r="DF92" s="459"/>
      <c r="DG92" s="459"/>
      <c r="DH92" s="459"/>
      <c r="DI92" s="459"/>
      <c r="DJ92" s="459"/>
      <c r="DK92" s="459"/>
      <c r="DL92" s="420"/>
      <c r="DM92" s="405"/>
      <c r="DN92" s="405"/>
      <c r="DO92" s="405"/>
      <c r="DP92" s="405"/>
      <c r="DQ92" s="405"/>
      <c r="DR92" s="405"/>
      <c r="DS92" s="405"/>
      <c r="DT92" s="405"/>
      <c r="DU92" s="405"/>
      <c r="DV92" s="405"/>
      <c r="DW92" s="405"/>
      <c r="DX92" s="405"/>
      <c r="DY92" s="405"/>
      <c r="DZ92" s="405"/>
      <c r="EA92" s="405"/>
      <c r="EB92" s="405"/>
      <c r="EC92" s="405"/>
      <c r="ED92" s="405"/>
      <c r="EE92" s="405"/>
      <c r="EF92" s="405"/>
      <c r="EG92" s="405"/>
      <c r="EH92" s="405"/>
      <c r="EI92" s="405"/>
      <c r="EJ92" s="405"/>
      <c r="EK92" s="405"/>
      <c r="EL92" s="405"/>
      <c r="EM92" s="405"/>
      <c r="EN92" s="405"/>
      <c r="EO92" s="405"/>
      <c r="EP92" s="405"/>
      <c r="EQ92" s="405"/>
      <c r="ER92" s="405"/>
      <c r="ES92" s="405"/>
      <c r="ET92" s="405"/>
    </row>
    <row r="93" spans="1:255" x14ac:dyDescent="0.2">
      <c r="B93" s="309"/>
      <c r="C93" s="309"/>
      <c r="D93" s="309"/>
      <c r="E93" s="309"/>
      <c r="F93" s="309"/>
      <c r="G93" s="309"/>
      <c r="H93" s="309"/>
      <c r="X93" s="315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BT93" s="55"/>
      <c r="BU93" s="56"/>
      <c r="BV93" s="56"/>
      <c r="BW93"/>
      <c r="BX93"/>
      <c r="BY93"/>
      <c r="BZ93"/>
      <c r="CA93"/>
      <c r="CB93"/>
      <c r="CC93"/>
      <c r="CD93"/>
      <c r="CE93" s="208"/>
      <c r="CF93" s="222"/>
      <c r="CG93" s="56"/>
      <c r="CT93" s="19"/>
      <c r="DC93" s="56"/>
      <c r="DL93" s="19"/>
    </row>
    <row r="94" spans="1:255" x14ac:dyDescent="0.2">
      <c r="X94" s="315"/>
      <c r="Y94" s="315"/>
      <c r="Z94" s="315"/>
      <c r="AA94" s="315"/>
      <c r="AB94" s="315"/>
      <c r="AC94" s="315"/>
      <c r="AD94" s="315"/>
      <c r="AE94" s="315"/>
      <c r="AF94" s="315"/>
      <c r="AL94" s="315"/>
      <c r="AM94" s="315"/>
      <c r="BT94" s="55"/>
      <c r="BU94" s="56"/>
      <c r="BV94" s="56"/>
      <c r="BW94"/>
      <c r="BX94"/>
      <c r="BY94"/>
      <c r="BZ94"/>
      <c r="CA94"/>
      <c r="CB94"/>
      <c r="CC94"/>
      <c r="CD94"/>
      <c r="CE94" s="208"/>
      <c r="CF94" s="222"/>
      <c r="CG94" s="56"/>
      <c r="CT94" s="19"/>
      <c r="DC94" s="56"/>
      <c r="DL94" s="19"/>
    </row>
    <row r="95" spans="1:255" x14ac:dyDescent="0.2">
      <c r="X95" s="315"/>
      <c r="Y95" s="315"/>
      <c r="Z95" s="315"/>
      <c r="AA95" s="315"/>
      <c r="AB95" s="315"/>
      <c r="AC95" s="315"/>
      <c r="AD95" s="315"/>
      <c r="AE95" s="315"/>
      <c r="AF95" s="315"/>
      <c r="AL95" s="315"/>
      <c r="AM95" s="315"/>
      <c r="BT95" s="55"/>
      <c r="BU95" s="56"/>
      <c r="BV95" s="56"/>
      <c r="BW95"/>
      <c r="BX95"/>
      <c r="BY95"/>
      <c r="BZ95"/>
      <c r="CA95"/>
      <c r="CB95"/>
      <c r="CC95"/>
      <c r="CD95"/>
      <c r="CE95" s="208"/>
      <c r="CF95" s="222"/>
      <c r="CG95" s="56"/>
      <c r="CT95" s="56"/>
      <c r="DC95" s="56"/>
      <c r="DL95" s="56"/>
    </row>
    <row r="96" spans="1:255" x14ac:dyDescent="0.2">
      <c r="C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BL96" s="55"/>
      <c r="BM96" s="55"/>
      <c r="BN96" s="55"/>
      <c r="BO96" s="55"/>
      <c r="BP96" s="55"/>
      <c r="BQ96" s="55"/>
      <c r="BR96" s="55"/>
      <c r="BS96" s="55"/>
      <c r="BT96" s="55"/>
      <c r="BU96" s="56"/>
      <c r="BV96" s="56"/>
      <c r="BW96"/>
      <c r="BX96"/>
      <c r="BY96"/>
      <c r="BZ96"/>
      <c r="CA96"/>
      <c r="CB96"/>
      <c r="CC96"/>
      <c r="CD96"/>
      <c r="CE96" s="208"/>
      <c r="CF96" s="222"/>
      <c r="CG96" s="56"/>
      <c r="CH96" s="56"/>
      <c r="CI96" s="56"/>
      <c r="CJ96" s="56"/>
      <c r="CK96" s="56"/>
      <c r="CP96" s="56"/>
      <c r="CQ96" s="56"/>
      <c r="CR96" s="56"/>
      <c r="CS96" s="56"/>
      <c r="CT96" s="56"/>
    </row>
    <row r="97" spans="1:116" x14ac:dyDescent="0.2">
      <c r="C97" s="315"/>
      <c r="X97" s="315"/>
      <c r="Y97" s="315"/>
      <c r="Z97" s="315"/>
      <c r="AA97" s="315"/>
      <c r="AB97" s="315"/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BW97"/>
      <c r="BX97"/>
      <c r="BY97"/>
      <c r="BZ97"/>
      <c r="CA97"/>
      <c r="CB97"/>
      <c r="CC97"/>
      <c r="CD97"/>
    </row>
    <row r="98" spans="1:116" x14ac:dyDescent="0.2">
      <c r="BW98"/>
      <c r="BX98"/>
      <c r="BY98"/>
      <c r="BZ98"/>
      <c r="CA98"/>
      <c r="CB98"/>
      <c r="CC98"/>
      <c r="CD98"/>
    </row>
    <row r="99" spans="1:116" x14ac:dyDescent="0.2">
      <c r="BW99"/>
      <c r="BX99"/>
      <c r="BY99"/>
      <c r="BZ99"/>
      <c r="CA99"/>
      <c r="CB99"/>
      <c r="CC99"/>
      <c r="CD99"/>
    </row>
    <row r="100" spans="1:116" x14ac:dyDescent="0.2">
      <c r="BW100"/>
      <c r="BX100"/>
      <c r="BY100"/>
      <c r="BZ100"/>
      <c r="CA100"/>
      <c r="CB100"/>
      <c r="CC100"/>
      <c r="CD100"/>
    </row>
    <row r="101" spans="1:116" x14ac:dyDescent="0.2">
      <c r="BW101"/>
      <c r="BX101"/>
      <c r="BY101"/>
      <c r="BZ101"/>
      <c r="CA101"/>
      <c r="CB101"/>
      <c r="CC101"/>
      <c r="CD101"/>
    </row>
    <row r="102" spans="1:116" x14ac:dyDescent="0.2">
      <c r="BW102"/>
      <c r="BX102"/>
      <c r="BY102"/>
      <c r="BZ102"/>
      <c r="CA102"/>
      <c r="CB102"/>
      <c r="CC102"/>
      <c r="CD102"/>
    </row>
    <row r="103" spans="1:116" x14ac:dyDescent="0.2">
      <c r="BW103"/>
      <c r="BX103"/>
      <c r="BY103"/>
      <c r="BZ103"/>
      <c r="CA103"/>
      <c r="CB103"/>
      <c r="CC103"/>
      <c r="CD103"/>
    </row>
    <row r="104" spans="1:116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L104" s="13"/>
      <c r="BM104" s="13"/>
      <c r="BN104" s="13"/>
      <c r="BO104" s="13"/>
      <c r="BP104" s="13"/>
      <c r="BQ104" s="13"/>
      <c r="BR104" s="13"/>
      <c r="BS104" s="13"/>
      <c r="BW104"/>
      <c r="BX104"/>
      <c r="BY104"/>
      <c r="BZ104"/>
      <c r="CA104"/>
      <c r="CB104"/>
      <c r="CC104"/>
      <c r="CD104"/>
    </row>
    <row r="105" spans="1:116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L105" s="13"/>
      <c r="BM105" s="13"/>
      <c r="BN105" s="13"/>
      <c r="BO105" s="13"/>
      <c r="BP105" s="13"/>
      <c r="BQ105" s="13"/>
      <c r="BR105" s="13"/>
      <c r="BS105" s="13"/>
      <c r="BW105"/>
      <c r="BX105"/>
      <c r="BY105"/>
      <c r="BZ105"/>
      <c r="CA105"/>
      <c r="CB105"/>
      <c r="CC105"/>
      <c r="CD105"/>
    </row>
    <row r="106" spans="1:116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L106" s="13"/>
      <c r="BM106" s="13"/>
      <c r="BN106" s="13"/>
      <c r="BO106" s="13"/>
      <c r="BP106" s="13"/>
      <c r="BQ106" s="13"/>
      <c r="BR106" s="13"/>
      <c r="BS106" s="13"/>
      <c r="BW106"/>
      <c r="BX106"/>
      <c r="BY106"/>
      <c r="BZ106"/>
      <c r="CA106"/>
      <c r="CB106"/>
      <c r="CC106"/>
      <c r="CD106"/>
    </row>
    <row r="107" spans="1:116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L107" s="13"/>
      <c r="BM107" s="13"/>
      <c r="BN107" s="13"/>
      <c r="BO107" s="13"/>
      <c r="BP107" s="13"/>
      <c r="BQ107" s="13"/>
      <c r="BR107" s="13"/>
      <c r="BS107" s="13"/>
      <c r="BW107"/>
      <c r="BX107"/>
      <c r="BY107"/>
      <c r="BZ107"/>
      <c r="CA107"/>
      <c r="CB107"/>
      <c r="CC107"/>
      <c r="CD107"/>
    </row>
    <row r="108" spans="1:116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L108" s="13"/>
      <c r="BM108" s="13"/>
      <c r="BN108" s="13"/>
      <c r="BO108" s="13"/>
      <c r="BP108" s="13"/>
      <c r="BQ108" s="13"/>
      <c r="BR108" s="13"/>
      <c r="BS108" s="13"/>
      <c r="BW108"/>
      <c r="BX108"/>
      <c r="BY108"/>
      <c r="BZ108"/>
      <c r="CA108"/>
      <c r="CB108"/>
      <c r="CC108"/>
      <c r="CD108"/>
    </row>
    <row r="109" spans="1:116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L109" s="13"/>
      <c r="BM109" s="13"/>
      <c r="BN109" s="13"/>
      <c r="BO109" s="13"/>
      <c r="BP109" s="13"/>
      <c r="BQ109" s="13"/>
      <c r="BR109" s="13"/>
      <c r="BS109" s="13"/>
      <c r="BW109"/>
      <c r="BX109"/>
      <c r="BY109"/>
      <c r="BZ109"/>
      <c r="CA109"/>
      <c r="CB109"/>
      <c r="CC109"/>
      <c r="CD109"/>
    </row>
    <row r="110" spans="1:116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L110" s="13"/>
      <c r="BM110" s="13"/>
      <c r="BN110" s="13"/>
      <c r="BO110" s="13"/>
      <c r="BP110" s="13"/>
      <c r="BQ110" s="13"/>
      <c r="BR110" s="13"/>
      <c r="BS110" s="13"/>
      <c r="BT110" s="53"/>
      <c r="BU110" s="54"/>
      <c r="BV110" s="54"/>
      <c r="BW110"/>
      <c r="BX110"/>
      <c r="BY110"/>
      <c r="BZ110"/>
      <c r="CA110"/>
      <c r="CB110"/>
      <c r="CC110"/>
      <c r="CD110"/>
      <c r="CE110" s="209"/>
      <c r="CF110" s="223"/>
      <c r="CG110" s="54"/>
      <c r="CH110"/>
      <c r="CI110"/>
      <c r="CJ110"/>
      <c r="CK110"/>
      <c r="CL110"/>
      <c r="CM110"/>
      <c r="CN110"/>
      <c r="CO110"/>
      <c r="CP110"/>
      <c r="CQ110"/>
      <c r="CR110"/>
      <c r="CS110"/>
      <c r="CT110" s="19"/>
      <c r="DC110" s="54"/>
      <c r="DL110" s="19"/>
    </row>
    <row r="111" spans="1:116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L111" s="13"/>
      <c r="BM111" s="13"/>
      <c r="BN111" s="13"/>
      <c r="BO111" s="13"/>
      <c r="BP111" s="13"/>
      <c r="BQ111" s="13"/>
      <c r="BR111" s="13"/>
      <c r="BS111" s="13"/>
      <c r="BW111"/>
      <c r="BX111"/>
      <c r="BY111"/>
      <c r="BZ111"/>
      <c r="CA111"/>
      <c r="CB111"/>
      <c r="CC111"/>
      <c r="CD111"/>
    </row>
    <row r="112" spans="1:116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L112" s="13"/>
      <c r="BM112" s="13"/>
      <c r="BN112" s="13"/>
      <c r="BO112" s="13"/>
      <c r="BP112" s="13"/>
      <c r="BQ112" s="13"/>
      <c r="BR112" s="13"/>
      <c r="BS112" s="13"/>
      <c r="BW112"/>
      <c r="BX112"/>
      <c r="BY112"/>
      <c r="BZ112"/>
      <c r="CA112"/>
      <c r="CB112"/>
      <c r="CC112"/>
      <c r="CD112"/>
    </row>
    <row r="113" spans="1:115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L113" s="13"/>
      <c r="BM113" s="13"/>
      <c r="BN113" s="13"/>
      <c r="BO113" s="13"/>
      <c r="BP113" s="13"/>
      <c r="BQ113" s="13"/>
      <c r="BR113" s="13"/>
      <c r="BS113" s="13"/>
      <c r="BW113"/>
      <c r="BX113"/>
      <c r="BY113"/>
      <c r="BZ113"/>
      <c r="CA113"/>
      <c r="CB113"/>
      <c r="CC113"/>
      <c r="CD113"/>
    </row>
    <row r="114" spans="1:115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L114" s="13"/>
      <c r="BM114" s="13"/>
      <c r="BN114" s="13"/>
      <c r="BO114" s="13"/>
      <c r="BP114" s="13"/>
      <c r="BQ114" s="13"/>
      <c r="BR114" s="13"/>
      <c r="BS114" s="13"/>
      <c r="BW114"/>
      <c r="BX114"/>
      <c r="BY114"/>
      <c r="BZ114"/>
      <c r="CA114"/>
      <c r="CB114"/>
      <c r="CC114"/>
      <c r="CD114"/>
    </row>
    <row r="115" spans="1:115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L115" s="13"/>
      <c r="BM115" s="13"/>
      <c r="BN115" s="13"/>
      <c r="BO115" s="13"/>
      <c r="BP115" s="13"/>
      <c r="BQ115" s="13"/>
      <c r="BR115" s="13"/>
      <c r="BS115" s="13"/>
      <c r="BW115"/>
      <c r="BX115"/>
      <c r="BY115"/>
      <c r="BZ115"/>
      <c r="CA115"/>
      <c r="CB115"/>
      <c r="CC115"/>
      <c r="CD115"/>
    </row>
    <row r="116" spans="1:115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L116" s="13"/>
      <c r="BM116" s="13"/>
      <c r="BN116" s="13"/>
      <c r="BO116" s="13"/>
      <c r="BP116" s="13"/>
      <c r="BQ116" s="13"/>
      <c r="BR116" s="13"/>
      <c r="BS116" s="13"/>
      <c r="BW116"/>
      <c r="BX116"/>
      <c r="BY116"/>
      <c r="BZ116"/>
      <c r="CA116"/>
      <c r="CB116"/>
      <c r="CC116"/>
      <c r="CD116"/>
    </row>
    <row r="117" spans="1:115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L117" s="13"/>
      <c r="BM117" s="13"/>
      <c r="BN117" s="13"/>
      <c r="BO117" s="13"/>
      <c r="BP117" s="13"/>
      <c r="BQ117" s="13"/>
      <c r="BR117" s="13"/>
      <c r="BS117" s="13"/>
      <c r="BW117"/>
      <c r="BX117"/>
      <c r="BY117"/>
      <c r="BZ117"/>
      <c r="CA117"/>
      <c r="CB117"/>
      <c r="CC117"/>
      <c r="CD117"/>
    </row>
    <row r="118" spans="1:115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L118" s="13"/>
      <c r="BM118" s="13"/>
      <c r="BN118" s="13"/>
      <c r="BO118" s="13"/>
      <c r="BP118" s="13"/>
      <c r="BQ118" s="13"/>
      <c r="BR118" s="13"/>
      <c r="BS118" s="13"/>
      <c r="BW118"/>
      <c r="BX118"/>
      <c r="BY118"/>
      <c r="BZ118"/>
      <c r="CA118"/>
      <c r="CB118"/>
      <c r="CC118"/>
      <c r="CD118"/>
    </row>
    <row r="119" spans="1:115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L119" s="13"/>
      <c r="BM119" s="13"/>
      <c r="BN119" s="13"/>
      <c r="BO119" s="13"/>
      <c r="BP119" s="13"/>
      <c r="BQ119" s="13"/>
      <c r="BR119" s="13"/>
      <c r="BS119" s="13"/>
      <c r="BW119"/>
      <c r="BX119"/>
      <c r="BY119"/>
      <c r="BZ119"/>
      <c r="CA119"/>
      <c r="CB119"/>
      <c r="CC119"/>
      <c r="CD119"/>
    </row>
    <row r="120" spans="1:115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L120" s="13"/>
      <c r="BM120" s="13"/>
      <c r="BN120" s="13"/>
      <c r="BO120" s="13"/>
      <c r="BP120" s="13"/>
      <c r="BQ120" s="13"/>
      <c r="BR120" s="13"/>
      <c r="BS120" s="13"/>
      <c r="BT120" s="13"/>
      <c r="BW120"/>
      <c r="BX120"/>
      <c r="BY120"/>
      <c r="BZ120"/>
      <c r="CA120"/>
      <c r="CB120"/>
      <c r="CC120"/>
      <c r="CD120"/>
      <c r="CE120" s="13"/>
      <c r="CF120" s="13"/>
      <c r="DD120" s="13"/>
      <c r="DE120" s="13"/>
      <c r="DF120" s="13"/>
      <c r="DG120" s="13"/>
      <c r="DH120" s="13"/>
      <c r="DI120" s="13"/>
      <c r="DJ120" s="13"/>
      <c r="DK120" s="13"/>
    </row>
    <row r="121" spans="1:115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L121" s="13"/>
      <c r="BM121" s="13"/>
      <c r="BN121" s="13"/>
      <c r="BO121" s="13"/>
      <c r="BP121" s="13"/>
      <c r="BQ121" s="13"/>
      <c r="BR121" s="13"/>
      <c r="BS121" s="13"/>
      <c r="BT121" s="13"/>
      <c r="BW121"/>
      <c r="BX121"/>
      <c r="BY121"/>
      <c r="BZ121"/>
      <c r="CA121"/>
      <c r="CB121"/>
      <c r="CC121"/>
      <c r="CD121"/>
      <c r="CE121" s="13"/>
      <c r="CF121" s="13"/>
      <c r="DD121" s="13"/>
      <c r="DE121" s="13"/>
      <c r="DF121" s="13"/>
      <c r="DG121" s="13"/>
      <c r="DH121" s="13"/>
      <c r="DI121" s="13"/>
      <c r="DJ121" s="13"/>
      <c r="DK121" s="13"/>
    </row>
    <row r="122" spans="1:115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L122" s="13"/>
      <c r="BM122" s="13"/>
      <c r="BN122" s="13"/>
      <c r="BO122" s="13"/>
      <c r="BP122" s="13"/>
      <c r="BQ122" s="13"/>
      <c r="BR122" s="13"/>
      <c r="BS122" s="13"/>
      <c r="BT122" s="13"/>
      <c r="BW122"/>
      <c r="BX122"/>
      <c r="BY122"/>
      <c r="BZ122"/>
      <c r="CA122"/>
      <c r="CB122"/>
      <c r="CC122"/>
      <c r="CD122"/>
      <c r="CE122" s="13"/>
      <c r="CF122" s="13"/>
      <c r="DD122" s="13"/>
      <c r="DE122" s="13"/>
      <c r="DF122" s="13"/>
      <c r="DG122" s="13"/>
      <c r="DH122" s="13"/>
      <c r="DI122" s="13"/>
      <c r="DJ122" s="13"/>
      <c r="DK122" s="13"/>
    </row>
    <row r="123" spans="1:115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L123" s="13"/>
      <c r="BM123" s="13"/>
      <c r="BN123" s="13"/>
      <c r="BO123" s="13"/>
      <c r="BP123" s="13"/>
      <c r="BQ123" s="13"/>
      <c r="BR123" s="13"/>
      <c r="BS123" s="13"/>
      <c r="BT123" s="13"/>
      <c r="BW123"/>
      <c r="BX123"/>
      <c r="BY123"/>
      <c r="BZ123"/>
      <c r="CA123"/>
      <c r="CB123"/>
      <c r="CC123"/>
      <c r="CD123"/>
      <c r="CE123" s="13"/>
      <c r="CF123" s="13"/>
      <c r="DD123" s="13"/>
      <c r="DE123" s="13"/>
      <c r="DF123" s="13"/>
      <c r="DG123" s="13"/>
      <c r="DH123" s="13"/>
      <c r="DI123" s="13"/>
      <c r="DJ123" s="13"/>
      <c r="DK123" s="13"/>
    </row>
    <row r="124" spans="1:115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L124" s="13"/>
      <c r="BM124" s="13"/>
      <c r="BN124" s="13"/>
      <c r="BO124" s="13"/>
      <c r="BP124" s="13"/>
      <c r="BQ124" s="13"/>
      <c r="BR124" s="13"/>
      <c r="BS124" s="13"/>
      <c r="BT124" s="13"/>
      <c r="BW124"/>
      <c r="BX124"/>
      <c r="BY124"/>
      <c r="BZ124"/>
      <c r="CA124"/>
      <c r="CB124"/>
      <c r="CC124"/>
      <c r="CD124"/>
      <c r="CE124" s="13"/>
      <c r="CF124" s="13"/>
      <c r="DD124" s="13"/>
      <c r="DE124" s="13"/>
      <c r="DF124" s="13"/>
      <c r="DG124" s="13"/>
      <c r="DH124" s="13"/>
      <c r="DI124" s="13"/>
      <c r="DJ124" s="13"/>
      <c r="DK124" s="13"/>
    </row>
    <row r="125" spans="1:115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L125" s="13"/>
      <c r="BM125" s="13"/>
      <c r="BN125" s="13"/>
      <c r="BO125" s="13"/>
      <c r="BP125" s="13"/>
      <c r="BQ125" s="13"/>
      <c r="BR125" s="13"/>
      <c r="BS125" s="13"/>
      <c r="BT125" s="13"/>
      <c r="BW125"/>
      <c r="BX125"/>
      <c r="BY125"/>
      <c r="BZ125"/>
      <c r="CA125"/>
      <c r="CB125"/>
      <c r="CC125"/>
      <c r="CD125"/>
      <c r="CE125" s="13"/>
      <c r="CF125" s="13"/>
      <c r="DD125" s="13"/>
      <c r="DE125" s="13"/>
      <c r="DF125" s="13"/>
      <c r="DG125" s="13"/>
      <c r="DH125" s="13"/>
      <c r="DI125" s="13"/>
      <c r="DJ125" s="13"/>
      <c r="DK125" s="13"/>
    </row>
    <row r="126" spans="1:115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L126" s="13"/>
      <c r="BM126" s="13"/>
      <c r="BN126" s="13"/>
      <c r="BO126" s="13"/>
      <c r="BP126" s="13"/>
      <c r="BQ126" s="13"/>
      <c r="BR126" s="13"/>
      <c r="BS126" s="13"/>
      <c r="BT126" s="13"/>
      <c r="BW126"/>
      <c r="BX126"/>
      <c r="BY126"/>
      <c r="BZ126"/>
      <c r="CA126"/>
      <c r="CB126"/>
      <c r="CC126"/>
      <c r="CD126"/>
      <c r="CE126" s="13"/>
      <c r="CF126" s="13"/>
      <c r="DD126" s="13"/>
      <c r="DE126" s="13"/>
      <c r="DF126" s="13"/>
      <c r="DG126" s="13"/>
      <c r="DH126" s="13"/>
      <c r="DI126" s="13"/>
      <c r="DJ126" s="13"/>
      <c r="DK126" s="13"/>
    </row>
    <row r="127" spans="1:115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L127" s="13"/>
      <c r="BM127" s="13"/>
      <c r="BN127" s="13"/>
      <c r="BO127" s="13"/>
      <c r="BP127" s="13"/>
      <c r="BQ127" s="13"/>
      <c r="BR127" s="13"/>
      <c r="BS127" s="13"/>
      <c r="BT127" s="13"/>
      <c r="BW127"/>
      <c r="BX127"/>
      <c r="BY127"/>
      <c r="BZ127"/>
      <c r="CA127"/>
      <c r="CB127"/>
      <c r="CC127"/>
      <c r="CD127"/>
      <c r="CE127" s="13"/>
      <c r="CF127" s="13"/>
      <c r="DD127" s="13"/>
      <c r="DE127" s="13"/>
      <c r="DF127" s="13"/>
      <c r="DG127" s="13"/>
      <c r="DH127" s="13"/>
      <c r="DI127" s="13"/>
      <c r="DJ127" s="13"/>
      <c r="DK127" s="13"/>
    </row>
    <row r="128" spans="1:115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L128" s="13"/>
      <c r="BM128" s="13"/>
      <c r="BN128" s="13"/>
      <c r="BO128" s="13"/>
      <c r="BP128" s="13"/>
      <c r="BQ128" s="13"/>
      <c r="BR128" s="13"/>
      <c r="BS128" s="13"/>
      <c r="BT128" s="13"/>
      <c r="BW128"/>
      <c r="BX128"/>
      <c r="BY128"/>
      <c r="BZ128"/>
      <c r="CA128"/>
      <c r="CB128"/>
      <c r="CC128"/>
      <c r="CD128"/>
      <c r="CE128" s="13"/>
      <c r="CF128" s="13"/>
      <c r="DD128" s="13"/>
      <c r="DE128" s="13"/>
      <c r="DF128" s="13"/>
      <c r="DG128" s="13"/>
      <c r="DH128" s="13"/>
      <c r="DI128" s="13"/>
      <c r="DJ128" s="13"/>
      <c r="DK128" s="13"/>
    </row>
    <row r="129" spans="1:115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L129" s="13"/>
      <c r="BM129" s="13"/>
      <c r="BN129" s="13"/>
      <c r="BO129" s="13"/>
      <c r="BP129" s="13"/>
      <c r="BQ129" s="13"/>
      <c r="BR129" s="13"/>
      <c r="BS129" s="13"/>
      <c r="BT129" s="13"/>
      <c r="BW129"/>
      <c r="BX129"/>
      <c r="BY129"/>
      <c r="BZ129"/>
      <c r="CA129"/>
      <c r="CB129"/>
      <c r="CC129"/>
      <c r="CD129"/>
      <c r="CE129" s="13"/>
      <c r="CF129" s="13"/>
      <c r="DD129" s="13"/>
      <c r="DE129" s="13"/>
      <c r="DF129" s="13"/>
      <c r="DG129" s="13"/>
      <c r="DH129" s="13"/>
      <c r="DI129" s="13"/>
      <c r="DJ129" s="13"/>
      <c r="DK129" s="13"/>
    </row>
    <row r="130" spans="1:115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L130" s="13"/>
      <c r="BM130" s="13"/>
      <c r="BN130" s="13"/>
      <c r="BO130" s="13"/>
      <c r="BP130" s="13"/>
      <c r="BQ130" s="13"/>
      <c r="BR130" s="13"/>
      <c r="BS130" s="13"/>
      <c r="BT130" s="13"/>
      <c r="BW130"/>
      <c r="BX130"/>
      <c r="BY130"/>
      <c r="BZ130"/>
      <c r="CA130"/>
      <c r="CB130"/>
      <c r="CC130"/>
      <c r="CD130"/>
      <c r="CE130" s="13"/>
      <c r="CF130" s="13"/>
      <c r="DD130" s="13"/>
      <c r="DE130" s="13"/>
      <c r="DF130" s="13"/>
      <c r="DG130" s="13"/>
      <c r="DH130" s="13"/>
      <c r="DI130" s="13"/>
      <c r="DJ130" s="13"/>
      <c r="DK130" s="13"/>
    </row>
    <row r="138" spans="1:115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L138" s="13"/>
      <c r="BM138" s="13"/>
      <c r="BN138" s="13"/>
      <c r="BO138" s="13"/>
      <c r="BP138" s="13"/>
      <c r="BQ138" s="13"/>
      <c r="BR138" s="13"/>
      <c r="BS138" s="13"/>
      <c r="BT138" s="13"/>
      <c r="CE138" s="13"/>
      <c r="CF138" s="13"/>
      <c r="DD138" s="13"/>
      <c r="DE138" s="13"/>
      <c r="DF138" s="13"/>
      <c r="DG138" s="13"/>
      <c r="DH138" s="13"/>
      <c r="DI138" s="13"/>
      <c r="DJ138" s="13"/>
      <c r="DK138" s="13"/>
    </row>
  </sheetData>
  <sheetProtection password="C7B1" sheet="1" objects="1" scenarios="1" formatCells="0" formatColumns="0" formatRows="0"/>
  <mergeCells count="74">
    <mergeCell ref="C86:H86"/>
    <mergeCell ref="J86:AA86"/>
    <mergeCell ref="C87:H87"/>
    <mergeCell ref="J87:AA87"/>
    <mergeCell ref="DD22:DK22"/>
    <mergeCell ref="C83:AS83"/>
    <mergeCell ref="AF84:AS84"/>
    <mergeCell ref="J84:AA84"/>
    <mergeCell ref="J85:AA85"/>
    <mergeCell ref="C84:H84"/>
    <mergeCell ref="C85:H85"/>
    <mergeCell ref="DM22:DT22"/>
    <mergeCell ref="D11:G11"/>
    <mergeCell ref="H11:N11"/>
    <mergeCell ref="Q11:W11"/>
    <mergeCell ref="AD11:AF11"/>
    <mergeCell ref="AH11:AJ11"/>
    <mergeCell ref="AL11:AN11"/>
    <mergeCell ref="BL10:BS10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X7:BA7"/>
    <mergeCell ref="AL7:AO7"/>
    <mergeCell ref="AP7:AS7"/>
    <mergeCell ref="BB7:BE7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A6:AA10"/>
    <mergeCell ref="AB6:AB10"/>
    <mergeCell ref="C80:AS80"/>
    <mergeCell ref="C81:AS81"/>
    <mergeCell ref="C82:AS82"/>
    <mergeCell ref="X6:Y6"/>
    <mergeCell ref="Z6:Z10"/>
    <mergeCell ref="D6:G10"/>
    <mergeCell ref="H6:N10"/>
    <mergeCell ref="O6:O10"/>
    <mergeCell ref="P6:P10"/>
    <mergeCell ref="Q6:W10"/>
    <mergeCell ref="AC6:AC10"/>
    <mergeCell ref="AD6:AK6"/>
    <mergeCell ref="AL6:AS6"/>
    <mergeCell ref="AD10:BI10"/>
  </mergeCells>
  <conditionalFormatting sqref="Y77">
    <cfRule type="cellIs" dxfId="20" priority="28" operator="greaterThan">
      <formula>240</formula>
    </cfRule>
  </conditionalFormatting>
  <conditionalFormatting sqref="AD15:AF20">
    <cfRule type="expression" dxfId="19" priority="24">
      <formula>MOD(AD15,2)&lt;&gt;0</formula>
    </cfRule>
  </conditionalFormatting>
  <conditionalFormatting sqref="AH15:AJ20">
    <cfRule type="expression" dxfId="18" priority="23">
      <formula>MOD(AH15,2)&lt;&gt;0</formula>
    </cfRule>
  </conditionalFormatting>
  <conditionalFormatting sqref="AL15:AN20">
    <cfRule type="expression" dxfId="17" priority="22">
      <formula>MOD(AL15,2)&lt;&gt;0</formula>
    </cfRule>
  </conditionalFormatting>
  <conditionalFormatting sqref="AP15:AR20">
    <cfRule type="expression" dxfId="16" priority="21">
      <formula>MOD(AP15,2)&lt;&gt;0</formula>
    </cfRule>
  </conditionalFormatting>
  <conditionalFormatting sqref="AT15:AV20">
    <cfRule type="expression" dxfId="15" priority="20">
      <formula>MOD(AT15,2)&lt;&gt;0</formula>
    </cfRule>
  </conditionalFormatting>
  <conditionalFormatting sqref="AX15:AZ20">
    <cfRule type="expression" dxfId="14" priority="19">
      <formula>MOD(AX15,2)&lt;&gt;0</formula>
    </cfRule>
  </conditionalFormatting>
  <conditionalFormatting sqref="BB15:BD20">
    <cfRule type="expression" dxfId="13" priority="18">
      <formula>MOD(BB15,2)&lt;&gt;0</formula>
    </cfRule>
  </conditionalFormatting>
  <conditionalFormatting sqref="BF15:BH20">
    <cfRule type="expression" dxfId="12" priority="17">
      <formula>MOD(BF15,2)&lt;&gt;0</formula>
    </cfRule>
  </conditionalFormatting>
  <conditionalFormatting sqref="AD24:AF29">
    <cfRule type="expression" dxfId="11" priority="12">
      <formula>MOD(AD24,2)&lt;&gt;0</formula>
    </cfRule>
  </conditionalFormatting>
  <conditionalFormatting sqref="AH24:AJ29">
    <cfRule type="expression" dxfId="10" priority="11">
      <formula>MOD(AH24,2)&lt;&gt;0</formula>
    </cfRule>
  </conditionalFormatting>
  <conditionalFormatting sqref="AL24:AN29">
    <cfRule type="expression" dxfId="9" priority="10">
      <formula>MOD(AL24,2)&lt;&gt;0</formula>
    </cfRule>
  </conditionalFormatting>
  <conditionalFormatting sqref="AP24:AR29">
    <cfRule type="expression" dxfId="8" priority="9">
      <formula>MOD(AP24,2)&lt;&gt;0</formula>
    </cfRule>
  </conditionalFormatting>
  <conditionalFormatting sqref="AD33:AF38">
    <cfRule type="expression" dxfId="7" priority="8">
      <formula>MOD(AD33,2)&lt;&gt;0</formula>
    </cfRule>
  </conditionalFormatting>
  <conditionalFormatting sqref="AH33:AJ38">
    <cfRule type="expression" dxfId="6" priority="7">
      <formula>MOD(AH33,2)&lt;&gt;0</formula>
    </cfRule>
  </conditionalFormatting>
  <conditionalFormatting sqref="AL33:AN38">
    <cfRule type="expression" dxfId="5" priority="6">
      <formula>MOD(AL33,2)&lt;&gt;0</formula>
    </cfRule>
  </conditionalFormatting>
  <conditionalFormatting sqref="AP33:AR38">
    <cfRule type="expression" dxfId="4" priority="5">
      <formula>MOD(AP33,2)&lt;&gt;0</formula>
    </cfRule>
  </conditionalFormatting>
  <conditionalFormatting sqref="AD42:AF49">
    <cfRule type="expression" dxfId="3" priority="4">
      <formula>MOD(AD42,2)&lt;&gt;0</formula>
    </cfRule>
  </conditionalFormatting>
  <conditionalFormatting sqref="AH42:AJ49">
    <cfRule type="expression" dxfId="2" priority="3">
      <formula>MOD(AH42,2)&lt;&gt;0</formula>
    </cfRule>
  </conditionalFormatting>
  <conditionalFormatting sqref="AL42:AN49">
    <cfRule type="expression" dxfId="1" priority="2">
      <formula>MOD(AL42,2)&lt;&gt;0</formula>
    </cfRule>
  </conditionalFormatting>
  <conditionalFormatting sqref="AP42:AR49">
    <cfRule type="expression" dxfId="0" priority="1">
      <formula>MOD(AP42,2)&lt;&gt;0</formula>
    </cfRule>
  </conditionalFormatting>
  <dataValidations disablePrompts="1" count="2">
    <dataValidation type="list" errorStyle="warning" allowBlank="1" showInputMessage="1" showErrorMessage="1" sqref="C53 C66:C77 C21:C23">
      <formula1>$BW$2:$DC$2</formula1>
    </dataValidation>
    <dataValidation errorStyle="warning" allowBlank="1" showInputMessage="1" showErrorMessage="1" sqref="C51 C54:C65 C41:C49 C24:C38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92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HOME</cp:lastModifiedBy>
  <cp:lastPrinted>2020-09-04T14:26:33Z</cp:lastPrinted>
  <dcterms:created xsi:type="dcterms:W3CDTF">2015-02-21T19:13:15Z</dcterms:created>
  <dcterms:modified xsi:type="dcterms:W3CDTF">2021-05-11T11:22:41Z</dcterms:modified>
</cp:coreProperties>
</file>